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Users/SDay/Desktop/New Orientation/Cash Flow Class/"/>
    </mc:Choice>
  </mc:AlternateContent>
  <xr:revisionPtr revIDLastSave="0" documentId="8_{07B79712-26FB-F848-BADC-F5503ED81401}" xr6:coauthVersionLast="47" xr6:coauthVersionMax="47" xr10:uidLastSave="{00000000-0000-0000-0000-000000000000}"/>
  <bookViews>
    <workbookView xWindow="0" yWindow="500" windowWidth="27340" windowHeight="17460" xr2:uid="{00000000-000D-0000-FFFF-FFFF00000000}"/>
  </bookViews>
  <sheets>
    <sheet name="Assumptions" sheetId="8" r:id="rId1"/>
    <sheet name="Cash Flow Projection" sheetId="1" r:id="rId2"/>
    <sheet name="DropDown" sheetId="2" state="hidden" r:id="rId3"/>
    <sheet name="WSJ Query" sheetId="4" state="hidden" r:id="rId4"/>
    <sheet name="Vlookup" sheetId="5" state="hidden" r:id="rId5"/>
  </sheets>
  <definedNames>
    <definedName name="ExternalData_1" localSheetId="3" hidden="1">'WSJ Query'!$A$1:$D$6</definedName>
    <definedName name="Loan_Term">DropDown!$B$2:$B$11</definedName>
    <definedName name="Type_of_Loan">DropDown!$D$2:$D$7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5" i="1" l="1"/>
  <c r="E45" i="1" s="1"/>
  <c r="E32" i="1"/>
  <c r="C9" i="1"/>
  <c r="C7" i="1"/>
  <c r="E108" i="8"/>
  <c r="D46" i="1" s="1"/>
  <c r="F32" i="1"/>
  <c r="G32" i="1"/>
  <c r="H32" i="1"/>
  <c r="I32" i="1"/>
  <c r="J32" i="1"/>
  <c r="K32" i="1"/>
  <c r="L32" i="1"/>
  <c r="M32" i="1"/>
  <c r="N32" i="1"/>
  <c r="O32" i="1"/>
  <c r="D32" i="1"/>
  <c r="C46" i="1"/>
  <c r="C48" i="1" s="1"/>
  <c r="P29" i="1"/>
  <c r="P28" i="1"/>
  <c r="P27" i="1"/>
  <c r="B29" i="1"/>
  <c r="B28" i="1"/>
  <c r="B27" i="1"/>
  <c r="C98" i="8"/>
  <c r="T19" i="8"/>
  <c r="T21" i="8"/>
  <c r="T22" i="8"/>
  <c r="P35" i="1"/>
  <c r="H19" i="8"/>
  <c r="F19" i="8"/>
  <c r="H22" i="1"/>
  <c r="I19" i="8"/>
  <c r="H21" i="1" s="1"/>
  <c r="H25" i="1" s="1"/>
  <c r="G19" i="8"/>
  <c r="I22" i="1"/>
  <c r="J19" i="8"/>
  <c r="J22" i="1"/>
  <c r="J25" i="1" s="1"/>
  <c r="K19" i="8"/>
  <c r="K22" i="1"/>
  <c r="L19" i="8"/>
  <c r="K21" i="1" s="1"/>
  <c r="K25" i="1" s="1"/>
  <c r="L22" i="1"/>
  <c r="M19" i="8"/>
  <c r="M22" i="1"/>
  <c r="N19" i="8"/>
  <c r="M21" i="1" s="1"/>
  <c r="M25" i="1" s="1"/>
  <c r="N22" i="1"/>
  <c r="O19" i="8"/>
  <c r="O22" i="1"/>
  <c r="E19" i="8"/>
  <c r="D21" i="1" s="1"/>
  <c r="G22" i="1"/>
  <c r="G25" i="1" s="1"/>
  <c r="F22" i="1"/>
  <c r="C21" i="1"/>
  <c r="L8" i="1"/>
  <c r="C20" i="1"/>
  <c r="C25" i="1" s="1"/>
  <c r="C49" i="1" s="1"/>
  <c r="C50" i="1" s="1"/>
  <c r="D19" i="1" s="1"/>
  <c r="F8" i="1"/>
  <c r="I8" i="1"/>
  <c r="C12" i="1"/>
  <c r="P40" i="1"/>
  <c r="P41" i="1"/>
  <c r="P43" i="1"/>
  <c r="P23" i="1"/>
  <c r="E22" i="1"/>
  <c r="E21" i="1"/>
  <c r="F21" i="1"/>
  <c r="F25" i="1" s="1"/>
  <c r="G21" i="1"/>
  <c r="I21" i="1"/>
  <c r="I25" i="1" s="1"/>
  <c r="J21" i="1"/>
  <c r="L21" i="1"/>
  <c r="N21" i="1"/>
  <c r="P19" i="8"/>
  <c r="O21" i="1" s="1"/>
  <c r="O25" i="1" s="1"/>
  <c r="Q15" i="8"/>
  <c r="Q16" i="8"/>
  <c r="Q17" i="8"/>
  <c r="Q18" i="8"/>
  <c r="Q14" i="8"/>
  <c r="H23" i="8"/>
  <c r="C17" i="1"/>
  <c r="P24" i="1"/>
  <c r="P30" i="1"/>
  <c r="P31" i="1"/>
  <c r="P32" i="1"/>
  <c r="P33" i="1"/>
  <c r="P34" i="1"/>
  <c r="P36" i="1"/>
  <c r="P37" i="1"/>
  <c r="P38" i="1"/>
  <c r="P39" i="1"/>
  <c r="P44" i="1"/>
  <c r="P47" i="1"/>
  <c r="D108" i="8"/>
  <c r="C10" i="1"/>
  <c r="H86" i="8"/>
  <c r="K13" i="4"/>
  <c r="E46" i="1" l="1"/>
  <c r="F46" i="1" s="1"/>
  <c r="G46" i="1" s="1"/>
  <c r="H46" i="1" s="1"/>
  <c r="I46" i="1" s="1"/>
  <c r="J46" i="1" s="1"/>
  <c r="K46" i="1" s="1"/>
  <c r="L46" i="1" s="1"/>
  <c r="M46" i="1" s="1"/>
  <c r="N46" i="1" s="1"/>
  <c r="O46" i="1" s="1"/>
  <c r="P46" i="1"/>
  <c r="D48" i="1"/>
  <c r="M86" i="8"/>
  <c r="F45" i="1"/>
  <c r="L25" i="1"/>
  <c r="N25" i="1"/>
  <c r="E25" i="1"/>
  <c r="P22" i="1"/>
  <c r="P21" i="1"/>
  <c r="D25" i="1"/>
  <c r="F48" i="1" l="1"/>
  <c r="F49" i="1" s="1"/>
  <c r="G45" i="1"/>
  <c r="E48" i="1"/>
  <c r="E49" i="1" s="1"/>
  <c r="D49" i="1"/>
  <c r="D50" i="1" s="1"/>
  <c r="E19" i="1" s="1"/>
  <c r="P25" i="1"/>
  <c r="G48" i="1" l="1"/>
  <c r="H45" i="1"/>
  <c r="E50" i="1"/>
  <c r="F19" i="1" s="1"/>
  <c r="F50" i="1" s="1"/>
  <c r="G19" i="1" s="1"/>
  <c r="G49" i="1" l="1"/>
  <c r="G50" i="1"/>
  <c r="H19" i="1" s="1"/>
  <c r="H48" i="1"/>
  <c r="H49" i="1" s="1"/>
  <c r="I45" i="1"/>
  <c r="H50" i="1" l="1"/>
  <c r="I19" i="1" s="1"/>
  <c r="I48" i="1"/>
  <c r="I49" i="1" s="1"/>
  <c r="J45" i="1"/>
  <c r="J48" i="1" l="1"/>
  <c r="J49" i="1" s="1"/>
  <c r="K45" i="1"/>
  <c r="I50" i="1"/>
  <c r="J19" i="1" s="1"/>
  <c r="J50" i="1" s="1"/>
  <c r="K19" i="1" s="1"/>
  <c r="K48" i="1" l="1"/>
  <c r="K49" i="1" s="1"/>
  <c r="K50" i="1" s="1"/>
  <c r="L19" i="1" s="1"/>
  <c r="L45" i="1"/>
  <c r="L48" i="1" l="1"/>
  <c r="L49" i="1" s="1"/>
  <c r="L50" i="1" s="1"/>
  <c r="M19" i="1" s="1"/>
  <c r="M45" i="1"/>
  <c r="M48" i="1" l="1"/>
  <c r="M49" i="1" s="1"/>
  <c r="M50" i="1" s="1"/>
  <c r="N19" i="1" s="1"/>
  <c r="N45" i="1"/>
  <c r="N48" i="1" l="1"/>
  <c r="N49" i="1" s="1"/>
  <c r="N50" i="1" s="1"/>
  <c r="O19" i="1" s="1"/>
  <c r="O45" i="1"/>
  <c r="O48" i="1" l="1"/>
  <c r="P45" i="1"/>
  <c r="O49" i="1" l="1"/>
  <c r="O50" i="1" s="1"/>
  <c r="P48"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 0" description="Connection to the 'Table 0' query in the workbook." type="5" refreshedVersion="4" background="1" saveData="1">
    <dbPr connection="Provider=Microsoft.Mashup.OleDb.1;Data Source=$Workbook$;Location=Table 0;Extended Properties=&quot;&quot;" command="SELECT * FROM [Table 0]"/>
  </connection>
</connections>
</file>

<file path=xl/sharedStrings.xml><?xml version="1.0" encoding="utf-8"?>
<sst xmlns="http://schemas.openxmlformats.org/spreadsheetml/2006/main" count="228" uniqueCount="176">
  <si>
    <t>TOTAL</t>
  </si>
  <si>
    <t xml:space="preserve">   Gross Wages</t>
  </si>
  <si>
    <t xml:space="preserve">   Outside Services</t>
  </si>
  <si>
    <t xml:space="preserve">   Accounting &amp; Legal</t>
  </si>
  <si>
    <t xml:space="preserve">   Rent</t>
  </si>
  <si>
    <t xml:space="preserve">   Telephone &amp; Utilities</t>
  </si>
  <si>
    <t xml:space="preserve">   Insurance</t>
  </si>
  <si>
    <t>Ending CASH POSITION</t>
  </si>
  <si>
    <t>Your "ending cash position" carries over to be your "beginning cash on hand" for the following month.</t>
  </si>
  <si>
    <t xml:space="preserve">   Car, Delivery, Travel</t>
  </si>
  <si>
    <t>Estimated</t>
  </si>
  <si>
    <t xml:space="preserve">   Auto Payment</t>
  </si>
  <si>
    <t xml:space="preserve">   Meals &amp; Entertainment</t>
  </si>
  <si>
    <t>Other</t>
  </si>
  <si>
    <t>Loan Term</t>
  </si>
  <si>
    <t>(Please Select)</t>
  </si>
  <si>
    <t>Loan Term (months)</t>
  </si>
  <si>
    <t>Rate</t>
  </si>
  <si>
    <t>Existing Business</t>
  </si>
  <si>
    <t>Current UMLF Loan Outstanding</t>
  </si>
  <si>
    <t xml:space="preserve">Qualify for Disability </t>
  </si>
  <si>
    <t>Type of Loan?</t>
  </si>
  <si>
    <t>Start-Up Business</t>
  </si>
  <si>
    <t>Type of Loan</t>
  </si>
  <si>
    <t>Column1</t>
  </si>
  <si>
    <t>Column2</t>
  </si>
  <si>
    <t>Column3</t>
  </si>
  <si>
    <t>Column4</t>
  </si>
  <si>
    <t>This week</t>
  </si>
  <si>
    <t>Month ago</t>
  </si>
  <si>
    <t>Year ago</t>
  </si>
  <si>
    <t>WSJ Prime Rate</t>
  </si>
  <si>
    <t>Federal Discount Rate</t>
  </si>
  <si>
    <t>1.25</t>
  </si>
  <si>
    <t>11th District Cost of Funds</t>
  </si>
  <si>
    <t/>
  </si>
  <si>
    <t>Amount Requested</t>
  </si>
  <si>
    <t>Type</t>
  </si>
  <si>
    <t>Your Interest Rate (%)</t>
  </si>
  <si>
    <t>Total Amount of  Loan (Principle+ Interest)</t>
  </si>
  <si>
    <t>Check Amount (After fees for origination &amp; filing)</t>
  </si>
  <si>
    <t>50000-</t>
  </si>
  <si>
    <t>&lt;-- Select from dropdown</t>
  </si>
  <si>
    <t>4.50</t>
  </si>
  <si>
    <t>3.75</t>
  </si>
  <si>
    <t>2.00</t>
  </si>
  <si>
    <t>Fed Funds Rate (Current target rate 1.25-1.50)</t>
  </si>
  <si>
    <t>1.50</t>
  </si>
  <si>
    <t>0.75</t>
  </si>
  <si>
    <t>0.746</t>
  </si>
  <si>
    <t>0.737</t>
  </si>
  <si>
    <t>0.603</t>
  </si>
  <si>
    <t>WSJ Prime Rate (%)</t>
  </si>
  <si>
    <t xml:space="preserve">   Purchases (Inventory)</t>
  </si>
  <si>
    <t xml:space="preserve">   Supplies (office &amp; operations)</t>
  </si>
  <si>
    <t xml:space="preserve">Products or Services </t>
  </si>
  <si>
    <t xml:space="preserve">Price/ Avg Sale ($) </t>
  </si>
  <si>
    <t>Monthly</t>
  </si>
  <si>
    <t>Total Balance</t>
  </si>
  <si>
    <t>Monthly Payment</t>
  </si>
  <si>
    <t xml:space="preserve">**DISCLAIMER: Based on 10% Interest Rate. Total Amount of Loan, Check Amount, and UMLF Loan Payments are estimates. These are subject to change upon closing. For more information please speak to the loan officer. </t>
  </si>
  <si>
    <t>Month 1</t>
  </si>
  <si>
    <t>Month 2</t>
  </si>
  <si>
    <t>Month 3</t>
  </si>
  <si>
    <t>Month 4</t>
  </si>
  <si>
    <t>Month 5</t>
  </si>
  <si>
    <t xml:space="preserve"> Month 6</t>
  </si>
  <si>
    <t>Month 7</t>
  </si>
  <si>
    <t>Month 8</t>
  </si>
  <si>
    <t>Month 9</t>
  </si>
  <si>
    <t xml:space="preserve">Month 10 </t>
  </si>
  <si>
    <t>Month 11</t>
  </si>
  <si>
    <t>Month 12</t>
  </si>
  <si>
    <t>Monthly or One-Time</t>
  </si>
  <si>
    <t>Cost ($)</t>
  </si>
  <si>
    <t>Month 6</t>
  </si>
  <si>
    <t>Month 10</t>
  </si>
  <si>
    <t xml:space="preserve">Month &amp; Year: </t>
  </si>
  <si>
    <t xml:space="preserve">Total Revenue: </t>
  </si>
  <si>
    <t>CURRENT MONTH:</t>
  </si>
  <si>
    <t>BEGINNING CASH ON HAND:</t>
  </si>
  <si>
    <t xml:space="preserve">Reason for this: </t>
  </si>
  <si>
    <t xml:space="preserve">Description of Expense and how it was determined: </t>
  </si>
  <si>
    <t xml:space="preserve">Monthly </t>
  </si>
  <si>
    <t>One-Time</t>
  </si>
  <si>
    <t xml:space="preserve">Total: </t>
  </si>
  <si>
    <t>Expected Loan Term:</t>
  </si>
  <si>
    <t xml:space="preserve">Expected Monthly Payment: </t>
  </si>
  <si>
    <t>Lender</t>
  </si>
  <si>
    <t xml:space="preserve">   Other income #1</t>
  </si>
  <si>
    <t xml:space="preserve">   Other income #2</t>
  </si>
  <si>
    <t xml:space="preserve">Total Loan Amount + Interest </t>
  </si>
  <si>
    <t>NO</t>
  </si>
  <si>
    <t>Actual</t>
  </si>
  <si>
    <t xml:space="preserve">   Payroll Benefit (taxes, etc.)</t>
  </si>
  <si>
    <t xml:space="preserve">   Technology Costs </t>
  </si>
  <si>
    <t>NET MONTHLY</t>
  </si>
  <si>
    <t>TOTAL CASH OUTFLOW</t>
  </si>
  <si>
    <t>CASH INFLOWS:</t>
  </si>
  <si>
    <t>Volume</t>
  </si>
  <si>
    <t>Quantity</t>
  </si>
  <si>
    <t>Current Month &amp; Year:</t>
  </si>
  <si>
    <t># of Customers</t>
  </si>
  <si>
    <t>May</t>
  </si>
  <si>
    <t>Jan</t>
  </si>
  <si>
    <t>Feb</t>
  </si>
  <si>
    <t>Mar</t>
  </si>
  <si>
    <t>Apr</t>
  </si>
  <si>
    <t>Jun</t>
  </si>
  <si>
    <t>Jul</t>
  </si>
  <si>
    <t>Aug</t>
  </si>
  <si>
    <t>Sep</t>
  </si>
  <si>
    <t>Oct</t>
  </si>
  <si>
    <t>Nov</t>
  </si>
  <si>
    <t>Dec</t>
  </si>
  <si>
    <t xml:space="preserve">Current </t>
  </si>
  <si>
    <t>Total Monthly:</t>
  </si>
  <si>
    <t xml:space="preserve">   Total Cash Sales</t>
  </si>
  <si>
    <t>TOTAL INFLOWS</t>
  </si>
  <si>
    <t>EXPENSES (OUTFLOWS):</t>
  </si>
  <si>
    <t>As Needed</t>
  </si>
  <si>
    <t>What is your Requested UMLF Loan Amount?</t>
  </si>
  <si>
    <t>Amount ($)</t>
  </si>
  <si>
    <t>YES</t>
  </si>
  <si>
    <t>1 - Most</t>
  </si>
  <si>
    <t>5 - Least</t>
  </si>
  <si>
    <t>Needed By</t>
  </si>
  <si>
    <t>Description:</t>
  </si>
  <si>
    <t>Reason for Use of Funds:</t>
  </si>
  <si>
    <t>Type of Debt</t>
  </si>
  <si>
    <t>Category:</t>
  </si>
  <si>
    <t xml:space="preserve">   Sales, Marketing &amp; Advertising</t>
  </si>
  <si>
    <t xml:space="preserve">   One-Time Expenditure</t>
  </si>
  <si>
    <t xml:space="preserve">   UMLF Loan Payment</t>
  </si>
  <si>
    <t xml:space="preserve">   Other Debt Payment</t>
  </si>
  <si>
    <t xml:space="preserve">   UMLF Loan - Fees </t>
  </si>
  <si>
    <t>Fixed or Variable/ Semivariable Cost</t>
  </si>
  <si>
    <t>One-Time Expenditure?</t>
  </si>
  <si>
    <t>Importance (1-5)</t>
  </si>
  <si>
    <t xml:space="preserve">   Payroll Benefits (taxes, etc.)</t>
  </si>
  <si>
    <t xml:space="preserve">   Other</t>
  </si>
  <si>
    <t>Cost ($) per unit</t>
  </si>
  <si>
    <t>Job Title</t>
  </si>
  <si>
    <t xml:space="preserve">Description of role: </t>
  </si>
  <si>
    <t>Employees:</t>
  </si>
  <si>
    <t>Sales, Marketing &amp; Advertising:</t>
  </si>
  <si>
    <t xml:space="preserve">   Receivables Collections </t>
  </si>
  <si>
    <t>Wage Rate</t>
  </si>
  <si>
    <t>Purchases (Inventory) List:</t>
  </si>
  <si>
    <t xml:space="preserve">Variable </t>
  </si>
  <si>
    <t>Semi- Variable</t>
  </si>
  <si>
    <t xml:space="preserve">   Owner's Wages </t>
  </si>
  <si>
    <t>If you're an existing business, what is your Average Owner's Wage's per Month?</t>
  </si>
  <si>
    <t>TOTAL REV:</t>
  </si>
  <si>
    <t>One-Time Expenditure Total:</t>
  </si>
  <si>
    <t>Business Name:</t>
  </si>
  <si>
    <t xml:space="preserve"> </t>
  </si>
  <si>
    <t>Tab #1: Assumptions for Cash Flow Projections</t>
  </si>
  <si>
    <t xml:space="preserve"> Tab #2: Cash Flow Projections							</t>
  </si>
  <si>
    <t>How / Where Bought:</t>
  </si>
  <si>
    <t>Risks common with Purchasing:</t>
  </si>
  <si>
    <t xml:space="preserve">If you are an Existing Business, please provide your last 6 months of Actual sales revenue: </t>
  </si>
  <si>
    <t>What % of Revenues are Collected at the time of sales?</t>
  </si>
  <si>
    <t>What is the average # of days (round up)  to Collect on Receivables?</t>
  </si>
  <si>
    <t>Please list any other Debt on your business below (examples are Credit Card, Other Loans, etc.):</t>
  </si>
  <si>
    <r>
      <t xml:space="preserve">INSTRUCTIONS: Complete Tab #1 to the best of your ability before moving on. </t>
    </r>
    <r>
      <rPr>
        <b/>
        <u/>
        <sz val="12"/>
        <rFont val="Arial"/>
        <family val="2"/>
      </rPr>
      <t>Please ask us for assistance if you are unfamiliar with what is being asked or how it applies to your business.</t>
    </r>
    <r>
      <rPr>
        <b/>
        <sz val="12"/>
        <rFont val="Arial"/>
        <family val="2"/>
      </rPr>
      <t xml:space="preserve"> </t>
    </r>
  </si>
  <si>
    <t>Please describe how you came up with your Monthly Revenue Estimates. Please explain major changes in Estimate Assumptions vs. Recent Actuals. Do your estimates follow an existing trend?</t>
  </si>
  <si>
    <t>Please list your Sales, Marketing &amp; Advertising Expenses, the Costs, and a brief Description of each. Then on Cash Flow Projections Tab #2, please enter your Expected Sales, Marketing &amp; Advertising Costs for the next 12 months:</t>
  </si>
  <si>
    <t>Who are your Employees? Please list Job Titles, Wages Rates, and brief Description of their roles. If roles are similar, please group them (ie. 5 servers, 2 stylists, etc).  Then on Cash Flow Projections Tab #2, input your Expected Wage totals for the next 12 months:</t>
  </si>
  <si>
    <t>Please list out what the loan will be used for and why each Item is needed. This section should match the Use of Funds form. Additionally list the Date or Order (i.e. “First”, by June ___, etc) and the rank the Importance (1- Most to 5-Least) of each. On the Cash Flow Projections Tab #2, please input "One-Time Expenditures" into the correct month(s). For items needed ASAP (equipment, etc), please input into Column B (Actual):</t>
  </si>
  <si>
    <t>On Cash Flow Projections Tab #2, please fill in your Expected Owner's Wages for the next 12 months:</t>
  </si>
  <si>
    <t>Please fill out the empty cells to complete your 12 month Cash Flows Projections. DO NOT enter values in colored-in Cells. They are pulling from Tab 1. Double-check that there are no negative values in "Ending Cash Position" at the bottom before submitting. The "Actual" Column will be the month before you recieve the loan.</t>
  </si>
  <si>
    <t xml:space="preserve">Please list all the Products &amp; Services you will offer. You may categorize them if it makes sense. Then provide Estimates of the Quantity sold or Customers per month in the next 12 months below. This is how your Total Revenues are calculated on Tab #2. </t>
  </si>
  <si>
    <t xml:space="preserve">What are your most common Purchases (Inventory) and the Cost per unit of each? This is used to calculate Profitability of your product/service. Indicate how each is purchased and the risks associated with the process. Then on Cash Flow Projections Tab #2, please enter your Expected Purchases (Inventory) Costs as a Cash Outlflow for the next 12 months: </t>
  </si>
  <si>
    <t>What % of your Gross Wages are Payroll Benefits (taxes, etc.)? DO NOT Complete if N/A.</t>
  </si>
  <si>
    <t>What are other Expenses to running your business? Please list below, along with if each is a Fixed or Variable Cost (variable costs vary directly with sales, fixed don't). Additionally, please describe each. Then on Cash Flow Projections Tab #2, please enter your Actual &amp; Expected Expenses in the correct Month and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</si>
</sst>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_(&quot;$&quot;* #,##0_);_(&quot;$&quot;* \(#,##0\);_(&quot;$&quot;* &quot;-&quot;??_);_(@_)"/>
    <numFmt numFmtId="165" formatCode="&quot;$&quot;#,##0.00"/>
    <numFmt numFmtId="166" formatCode="_(&quot;$&quot;* #,##0.000_);_(&quot;$&quot;* \(#,##0.000\);_(&quot;$&quot;* &quot;-&quot;??_);_(@_)"/>
    <numFmt numFmtId="167" formatCode="[$-409]mmm\-yy;@"/>
    <numFmt numFmtId="168" formatCode="&quot;$&quot;#,##0"/>
  </numFmts>
  <fonts count="19" x14ac:knownFonts="1">
    <font>
      <sz val="10"/>
      <name val="Arial"/>
    </font>
    <font>
      <sz val="10"/>
      <name val="Arial"/>
      <family val="2"/>
    </font>
    <font>
      <u/>
      <sz val="10"/>
      <color indexed="12"/>
      <name val="Arial"/>
      <family val="2"/>
    </font>
    <font>
      <sz val="10"/>
      <name val="Arial"/>
      <family val="2"/>
    </font>
    <font>
      <b/>
      <sz val="11"/>
      <name val="Arial"/>
      <family val="2"/>
    </font>
    <font>
      <sz val="11"/>
      <name val="Arial"/>
      <family val="2"/>
    </font>
    <font>
      <i/>
      <sz val="11"/>
      <name val="Arial"/>
      <family val="2"/>
    </font>
    <font>
      <b/>
      <sz val="12"/>
      <name val="Arial"/>
      <family val="2"/>
    </font>
    <font>
      <sz val="12"/>
      <name val="Arial"/>
      <family val="2"/>
    </font>
    <font>
      <sz val="8"/>
      <name val="Arial"/>
      <family val="2"/>
    </font>
    <font>
      <b/>
      <sz val="11"/>
      <color rgb="FF0070C0"/>
      <name val="Arial"/>
      <family val="2"/>
    </font>
    <font>
      <i/>
      <sz val="12"/>
      <name val="Arial"/>
      <family val="2"/>
    </font>
    <font>
      <b/>
      <sz val="14"/>
      <name val="Arial"/>
      <family val="2"/>
    </font>
    <font>
      <u/>
      <sz val="12"/>
      <name val="Arial"/>
      <family val="2"/>
    </font>
    <font>
      <sz val="12"/>
      <color rgb="FFFF0000"/>
      <name val="Arial"/>
      <family val="2"/>
    </font>
    <font>
      <sz val="11"/>
      <color theme="0"/>
      <name val="Arial"/>
      <family val="2"/>
    </font>
    <font>
      <sz val="12"/>
      <color theme="1"/>
      <name val="Arial"/>
      <family val="2"/>
    </font>
    <font>
      <b/>
      <sz val="18"/>
      <name val="Arial"/>
      <family val="2"/>
    </font>
    <font>
      <b/>
      <u/>
      <sz val="12"/>
      <name val="Arial"/>
      <family val="2"/>
    </font>
  </fonts>
  <fills count="1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546B"/>
        <bgColor indexed="64"/>
      </patternFill>
    </fill>
    <fill>
      <patternFill patternType="solid">
        <fgColor theme="4" tint="0.79998168889431442"/>
        <bgColor indexed="64"/>
      </patternFill>
    </fill>
  </fills>
  <borders count="57">
    <border>
      <left/>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right style="medium">
        <color auto="1"/>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thin">
        <color auto="1"/>
      </top>
      <bottom style="double">
        <color indexed="64"/>
      </bottom>
      <diagonal/>
    </border>
    <border>
      <left/>
      <right style="medium">
        <color auto="1"/>
      </right>
      <top style="thin">
        <color auto="1"/>
      </top>
      <bottom style="double">
        <color indexed="64"/>
      </bottom>
      <diagonal/>
    </border>
    <border>
      <left style="medium">
        <color auto="1"/>
      </left>
      <right/>
      <top style="thin">
        <color auto="1"/>
      </top>
      <bottom style="double">
        <color indexed="64"/>
      </bottom>
      <diagonal/>
    </border>
    <border>
      <left style="thin">
        <color indexed="64"/>
      </left>
      <right/>
      <top style="thin">
        <color indexed="64"/>
      </top>
      <bottom style="medium">
        <color indexed="64"/>
      </bottom>
      <diagonal/>
    </border>
    <border>
      <left/>
      <right/>
      <top style="medium">
        <color auto="1"/>
      </top>
      <bottom style="thin">
        <color auto="1"/>
      </bottom>
      <diagonal/>
    </border>
    <border>
      <left/>
      <right/>
      <top style="thin">
        <color auto="1"/>
      </top>
      <bottom style="medium">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top style="medium">
        <color auto="1"/>
      </top>
      <bottom style="thin">
        <color auto="1"/>
      </bottom>
      <diagonal/>
    </border>
    <border>
      <left/>
      <right style="medium">
        <color indexed="64"/>
      </right>
      <top/>
      <bottom style="double">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328">
    <xf numFmtId="0" fontId="0" fillId="0" borderId="0" xfId="0"/>
    <xf numFmtId="0" fontId="3" fillId="0" borderId="0" xfId="0" applyFont="1"/>
    <xf numFmtId="0" fontId="2" fillId="0" borderId="0" xfId="2" applyAlignment="1" applyProtection="1">
      <alignment vertical="center" wrapText="1"/>
    </xf>
    <xf numFmtId="0" fontId="2" fillId="0" borderId="0" xfId="2" applyAlignment="1" applyProtection="1"/>
    <xf numFmtId="0" fontId="0" fillId="0" borderId="0" xfId="0" applyNumberFormat="1"/>
    <xf numFmtId="2" fontId="0" fillId="0" borderId="0" xfId="3" applyNumberFormat="1" applyFont="1"/>
    <xf numFmtId="0" fontId="1" fillId="0" borderId="0" xfId="0" applyFont="1"/>
    <xf numFmtId="0" fontId="5" fillId="0" borderId="0" xfId="0" applyFont="1"/>
    <xf numFmtId="0" fontId="5" fillId="0" borderId="0" xfId="0" applyFont="1" applyBorder="1" applyAlignment="1">
      <alignment horizontal="left" vertical="top" wrapText="1"/>
    </xf>
    <xf numFmtId="44" fontId="5" fillId="0" borderId="34" xfId="1" applyFont="1" applyFill="1" applyBorder="1" applyAlignment="1">
      <alignment horizontal="center"/>
    </xf>
    <xf numFmtId="44" fontId="5" fillId="0" borderId="31" xfId="1" applyFont="1" applyFill="1" applyBorder="1" applyAlignment="1">
      <alignment horizontal="center" wrapText="1"/>
    </xf>
    <xf numFmtId="44" fontId="5" fillId="0" borderId="38" xfId="1" applyFont="1" applyFill="1" applyBorder="1" applyAlignment="1">
      <alignment horizontal="center" wrapText="1"/>
    </xf>
    <xf numFmtId="0" fontId="5" fillId="0" borderId="33" xfId="0" applyFont="1" applyFill="1" applyBorder="1"/>
    <xf numFmtId="0" fontId="5" fillId="0" borderId="35" xfId="0" applyFont="1" applyFill="1" applyBorder="1"/>
    <xf numFmtId="0" fontId="5" fillId="0" borderId="37" xfId="0" applyFont="1" applyFill="1" applyBorder="1"/>
    <xf numFmtId="0" fontId="5" fillId="0" borderId="0" xfId="0" applyFont="1" applyBorder="1" applyAlignment="1"/>
    <xf numFmtId="0" fontId="5" fillId="0" borderId="0" xfId="0" applyFont="1" applyFill="1" applyBorder="1"/>
    <xf numFmtId="0" fontId="5" fillId="0" borderId="0" xfId="0" applyFont="1" applyFill="1" applyBorder="1" applyAlignment="1">
      <alignment wrapText="1"/>
    </xf>
    <xf numFmtId="44" fontId="5" fillId="0" borderId="0" xfId="1" applyFont="1" applyFill="1" applyBorder="1" applyAlignment="1">
      <alignment horizontal="center" wrapText="1"/>
    </xf>
    <xf numFmtId="0" fontId="5" fillId="0" borderId="34" xfId="0" applyFont="1" applyFill="1" applyBorder="1" applyAlignment="1">
      <alignment wrapText="1"/>
    </xf>
    <xf numFmtId="0" fontId="4" fillId="8" borderId="0" xfId="0" applyFont="1" applyFill="1" applyAlignment="1">
      <alignment horizontal="right"/>
    </xf>
    <xf numFmtId="0" fontId="5" fillId="8" borderId="0" xfId="0" applyFont="1" applyFill="1"/>
    <xf numFmtId="0" fontId="6" fillId="8" borderId="0" xfId="0" applyFont="1" applyFill="1" applyAlignment="1"/>
    <xf numFmtId="164" fontId="5" fillId="8" borderId="0" xfId="0" applyNumberFormat="1" applyFont="1" applyFill="1" applyBorder="1" applyAlignment="1">
      <alignment horizontal="center"/>
    </xf>
    <xf numFmtId="0" fontId="5" fillId="8" borderId="0" xfId="0" applyFont="1" applyFill="1" applyBorder="1"/>
    <xf numFmtId="0" fontId="5" fillId="8" borderId="0" xfId="0" applyFont="1" applyFill="1" applyBorder="1" applyProtection="1">
      <protection locked="0"/>
    </xf>
    <xf numFmtId="0" fontId="5" fillId="8" borderId="0" xfId="0" applyFont="1" applyFill="1" applyAlignment="1">
      <alignment horizontal="left"/>
    </xf>
    <xf numFmtId="0" fontId="5" fillId="8" borderId="0" xfId="0" applyFont="1" applyFill="1" applyBorder="1" applyAlignment="1">
      <alignment vertical="center" wrapText="1"/>
    </xf>
    <xf numFmtId="44" fontId="5" fillId="8" borderId="0" xfId="0" applyNumberFormat="1" applyFont="1" applyFill="1"/>
    <xf numFmtId="49" fontId="5" fillId="8" borderId="0" xfId="0" applyNumberFormat="1" applyFont="1" applyFill="1"/>
    <xf numFmtId="44" fontId="5" fillId="8" borderId="0" xfId="1" applyFont="1" applyFill="1"/>
    <xf numFmtId="0" fontId="5" fillId="8" borderId="0" xfId="0" applyFont="1" applyFill="1" applyBorder="1" applyAlignment="1">
      <alignment horizontal="center" vertical="top" wrapText="1"/>
    </xf>
    <xf numFmtId="0" fontId="5" fillId="8" borderId="0" xfId="0" applyFont="1" applyFill="1" applyAlignment="1">
      <alignment wrapText="1"/>
    </xf>
    <xf numFmtId="0" fontId="5" fillId="8" borderId="0" xfId="0" applyFont="1" applyFill="1" applyAlignment="1">
      <alignment vertical="center"/>
    </xf>
    <xf numFmtId="0" fontId="5" fillId="8" borderId="0" xfId="0" applyFont="1" applyFill="1" applyAlignment="1"/>
    <xf numFmtId="0" fontId="8" fillId="8" borderId="0" xfId="0" applyFont="1" applyFill="1"/>
    <xf numFmtId="0" fontId="8" fillId="0" borderId="0" xfId="0" applyFont="1"/>
    <xf numFmtId="0" fontId="8" fillId="5" borderId="0" xfId="0" applyFont="1" applyFill="1" applyAlignment="1">
      <alignment vertical="center"/>
    </xf>
    <xf numFmtId="0" fontId="8" fillId="8" borderId="0" xfId="0" applyFont="1" applyFill="1" applyAlignment="1">
      <alignment vertical="center"/>
    </xf>
    <xf numFmtId="0" fontId="8" fillId="0" borderId="0" xfId="0" applyFont="1" applyAlignment="1">
      <alignment vertical="center"/>
    </xf>
    <xf numFmtId="0" fontId="10" fillId="8" borderId="0" xfId="0" applyFont="1" applyFill="1" applyAlignment="1"/>
    <xf numFmtId="0" fontId="8" fillId="8" borderId="0" xfId="0" applyFont="1" applyFill="1" applyAlignment="1">
      <alignment horizontal="left" vertical="center"/>
    </xf>
    <xf numFmtId="0" fontId="8" fillId="8" borderId="0" xfId="0" applyFont="1" applyFill="1" applyBorder="1" applyProtection="1">
      <protection locked="0"/>
    </xf>
    <xf numFmtId="0" fontId="8" fillId="8" borderId="0" xfId="0" applyFont="1" applyFill="1" applyAlignment="1">
      <alignment horizontal="right"/>
    </xf>
    <xf numFmtId="0" fontId="5" fillId="8" borderId="0" xfId="0" applyFont="1" applyFill="1" applyAlignment="1">
      <alignment horizontal="right"/>
    </xf>
    <xf numFmtId="0" fontId="14" fillId="8" borderId="0" xfId="0" applyFont="1" applyFill="1"/>
    <xf numFmtId="0" fontId="8" fillId="8" borderId="33" xfId="0" applyFont="1" applyFill="1" applyBorder="1"/>
    <xf numFmtId="0" fontId="8" fillId="8" borderId="35" xfId="0" applyFont="1" applyFill="1" applyBorder="1"/>
    <xf numFmtId="0" fontId="8" fillId="8" borderId="31" xfId="0" applyFont="1" applyFill="1" applyBorder="1" applyAlignment="1">
      <alignment wrapText="1"/>
    </xf>
    <xf numFmtId="44" fontId="8" fillId="8" borderId="0" xfId="0" applyNumberFormat="1" applyFont="1" applyFill="1"/>
    <xf numFmtId="0" fontId="8" fillId="8" borderId="37" xfId="0" applyFont="1" applyFill="1" applyBorder="1"/>
    <xf numFmtId="0" fontId="8" fillId="8" borderId="38" xfId="0" applyFont="1" applyFill="1" applyBorder="1" applyAlignment="1">
      <alignment wrapText="1"/>
    </xf>
    <xf numFmtId="0" fontId="8" fillId="0" borderId="35" xfId="0" applyFont="1" applyFill="1" applyBorder="1"/>
    <xf numFmtId="0" fontId="8" fillId="0" borderId="31" xfId="0" applyFont="1" applyFill="1" applyBorder="1" applyAlignment="1">
      <alignment wrapText="1"/>
    </xf>
    <xf numFmtId="44" fontId="8" fillId="0" borderId="31" xfId="1" applyFont="1" applyFill="1" applyBorder="1" applyAlignment="1">
      <alignment horizontal="center" wrapText="1"/>
    </xf>
    <xf numFmtId="0" fontId="8" fillId="0" borderId="37" xfId="0" applyFont="1" applyFill="1" applyBorder="1"/>
    <xf numFmtId="0" fontId="8" fillId="0" borderId="38" xfId="0" applyFont="1" applyFill="1" applyBorder="1" applyAlignment="1">
      <alignment wrapText="1"/>
    </xf>
    <xf numFmtId="44" fontId="8" fillId="0" borderId="38" xfId="1" applyFont="1" applyFill="1" applyBorder="1" applyAlignment="1">
      <alignment horizontal="center" wrapText="1"/>
    </xf>
    <xf numFmtId="9" fontId="5" fillId="8" borderId="32" xfId="3" applyFont="1" applyFill="1" applyBorder="1" applyAlignment="1">
      <alignment horizontal="center"/>
    </xf>
    <xf numFmtId="0" fontId="5" fillId="8" borderId="0" xfId="0" applyFont="1" applyFill="1" applyBorder="1" applyAlignment="1">
      <alignment wrapText="1"/>
    </xf>
    <xf numFmtId="44" fontId="5" fillId="8" borderId="0" xfId="1" applyFont="1" applyFill="1" applyBorder="1" applyAlignment="1">
      <alignment horizontal="center" wrapText="1"/>
    </xf>
    <xf numFmtId="0" fontId="5" fillId="8" borderId="0" xfId="0" applyFont="1" applyFill="1" applyBorder="1" applyAlignment="1">
      <alignment horizontal="left" vertical="top" wrapText="1"/>
    </xf>
    <xf numFmtId="0" fontId="8" fillId="0" borderId="0" xfId="0" applyFont="1" applyAlignment="1">
      <alignment horizontal="left"/>
    </xf>
    <xf numFmtId="0" fontId="8" fillId="8" borderId="0" xfId="0" applyFont="1" applyFill="1" applyAlignment="1">
      <alignment horizontal="left"/>
    </xf>
    <xf numFmtId="0" fontId="8" fillId="8" borderId="34" xfId="0" applyFont="1" applyFill="1" applyBorder="1"/>
    <xf numFmtId="44" fontId="8" fillId="8" borderId="34" xfId="1" applyFont="1" applyFill="1" applyBorder="1"/>
    <xf numFmtId="44" fontId="8" fillId="8" borderId="25" xfId="1" applyFont="1" applyFill="1" applyBorder="1"/>
    <xf numFmtId="44" fontId="8" fillId="8" borderId="31" xfId="1" applyFont="1" applyFill="1" applyBorder="1"/>
    <xf numFmtId="44" fontId="8" fillId="8" borderId="36" xfId="1" applyFont="1" applyFill="1" applyBorder="1"/>
    <xf numFmtId="44" fontId="8" fillId="8" borderId="38" xfId="1" applyFont="1" applyFill="1" applyBorder="1"/>
    <xf numFmtId="44" fontId="8" fillId="8" borderId="39" xfId="1" applyFont="1" applyFill="1" applyBorder="1"/>
    <xf numFmtId="44" fontId="8" fillId="8" borderId="0" xfId="1" applyFont="1" applyFill="1"/>
    <xf numFmtId="49" fontId="8" fillId="8" borderId="0" xfId="0" applyNumberFormat="1" applyFont="1" applyFill="1"/>
    <xf numFmtId="0" fontId="8" fillId="0" borderId="35" xfId="0" applyFont="1" applyBorder="1"/>
    <xf numFmtId="44" fontId="8" fillId="0" borderId="31" xfId="1" applyFont="1" applyBorder="1"/>
    <xf numFmtId="14" fontId="8" fillId="0" borderId="31" xfId="1" applyNumberFormat="1" applyFont="1" applyFill="1" applyBorder="1" applyAlignment="1"/>
    <xf numFmtId="0" fontId="8" fillId="0" borderId="37" xfId="0" applyFont="1" applyBorder="1"/>
    <xf numFmtId="44" fontId="8" fillId="0" borderId="38" xfId="1" applyFont="1" applyBorder="1"/>
    <xf numFmtId="0" fontId="8" fillId="8" borderId="0" xfId="0" applyFont="1" applyFill="1" applyBorder="1" applyAlignment="1">
      <alignment horizontal="right" vertical="center"/>
    </xf>
    <xf numFmtId="44" fontId="8" fillId="8" borderId="0" xfId="1" applyFont="1" applyFill="1" applyBorder="1"/>
    <xf numFmtId="0" fontId="8" fillId="8" borderId="0" xfId="0" applyFont="1" applyFill="1" applyBorder="1"/>
    <xf numFmtId="44" fontId="5" fillId="8" borderId="0" xfId="1" applyFont="1" applyFill="1" applyBorder="1"/>
    <xf numFmtId="0" fontId="8" fillId="8" borderId="15" xfId="0" applyFont="1" applyFill="1" applyBorder="1"/>
    <xf numFmtId="44" fontId="8" fillId="8" borderId="47" xfId="1" applyFont="1" applyFill="1" applyBorder="1"/>
    <xf numFmtId="44" fontId="8" fillId="8" borderId="15" xfId="1" applyFont="1" applyFill="1" applyBorder="1"/>
    <xf numFmtId="0" fontId="8" fillId="8" borderId="24" xfId="0" applyFont="1" applyFill="1" applyBorder="1" applyAlignment="1">
      <alignment horizontal="center"/>
    </xf>
    <xf numFmtId="0" fontId="8" fillId="8" borderId="34" xfId="0" applyFont="1" applyFill="1" applyBorder="1" applyAlignment="1">
      <alignment horizontal="center"/>
    </xf>
    <xf numFmtId="0" fontId="8" fillId="8" borderId="51" xfId="0" applyFont="1" applyFill="1" applyBorder="1" applyAlignment="1">
      <alignment horizontal="center"/>
    </xf>
    <xf numFmtId="0" fontId="8" fillId="8" borderId="7" xfId="0" applyFont="1" applyFill="1" applyBorder="1"/>
    <xf numFmtId="44" fontId="8" fillId="8" borderId="42" xfId="1" applyFont="1" applyFill="1" applyBorder="1"/>
    <xf numFmtId="44" fontId="8" fillId="8" borderId="7" xfId="1" applyFont="1" applyFill="1" applyBorder="1"/>
    <xf numFmtId="0" fontId="8" fillId="8" borderId="49" xfId="0" applyFont="1" applyFill="1" applyBorder="1" applyAlignment="1">
      <alignment horizontal="center"/>
    </xf>
    <xf numFmtId="0" fontId="8" fillId="8" borderId="31" xfId="0" applyFont="1" applyFill="1" applyBorder="1" applyAlignment="1">
      <alignment horizontal="center"/>
    </xf>
    <xf numFmtId="0" fontId="8" fillId="8" borderId="41" xfId="0" applyFont="1" applyFill="1" applyBorder="1" applyAlignment="1">
      <alignment horizontal="center"/>
    </xf>
    <xf numFmtId="0" fontId="8" fillId="8" borderId="12" xfId="0" applyFont="1" applyFill="1" applyBorder="1"/>
    <xf numFmtId="44" fontId="8" fillId="8" borderId="48" xfId="1" applyFont="1" applyFill="1" applyBorder="1"/>
    <xf numFmtId="44" fontId="8" fillId="8" borderId="12" xfId="1" applyFont="1" applyFill="1" applyBorder="1"/>
    <xf numFmtId="0" fontId="8" fillId="8" borderId="50" xfId="0" applyFont="1" applyFill="1" applyBorder="1" applyAlignment="1">
      <alignment horizontal="center"/>
    </xf>
    <xf numFmtId="0" fontId="8" fillId="8" borderId="38" xfId="0" applyFont="1" applyFill="1" applyBorder="1" applyAlignment="1">
      <alignment horizontal="center"/>
    </xf>
    <xf numFmtId="0" fontId="8" fillId="8" borderId="46" xfId="0" applyFont="1" applyFill="1" applyBorder="1" applyAlignment="1">
      <alignment horizontal="center"/>
    </xf>
    <xf numFmtId="0" fontId="8" fillId="8" borderId="0" xfId="0" applyFont="1" applyFill="1" applyAlignment="1">
      <alignment horizontal="center"/>
    </xf>
    <xf numFmtId="164" fontId="8" fillId="8" borderId="37" xfId="1" applyNumberFormat="1" applyFont="1" applyFill="1" applyBorder="1"/>
    <xf numFmtId="164" fontId="8" fillId="8" borderId="38" xfId="1" applyNumberFormat="1" applyFont="1" applyFill="1" applyBorder="1" applyAlignment="1">
      <alignment wrapText="1"/>
    </xf>
    <xf numFmtId="164" fontId="8" fillId="8" borderId="38" xfId="1" applyNumberFormat="1" applyFont="1" applyFill="1" applyBorder="1"/>
    <xf numFmtId="164" fontId="8" fillId="8" borderId="39" xfId="1" applyNumberFormat="1" applyFont="1" applyFill="1" applyBorder="1"/>
    <xf numFmtId="0" fontId="8" fillId="8" borderId="0" xfId="0" applyFont="1" applyFill="1" applyAlignment="1">
      <alignment wrapText="1"/>
    </xf>
    <xf numFmtId="0" fontId="15" fillId="0" borderId="0" xfId="0" applyFont="1" applyFill="1"/>
    <xf numFmtId="0" fontId="8" fillId="8" borderId="0" xfId="0" applyFont="1" applyFill="1" applyBorder="1" applyAlignment="1" applyProtection="1">
      <alignment vertical="center"/>
      <protection locked="0"/>
    </xf>
    <xf numFmtId="0" fontId="8" fillId="8" borderId="54" xfId="0" applyFont="1" applyFill="1" applyBorder="1"/>
    <xf numFmtId="0" fontId="8" fillId="8" borderId="55" xfId="0" applyFont="1" applyFill="1" applyBorder="1" applyAlignment="1">
      <alignment wrapText="1"/>
    </xf>
    <xf numFmtId="0" fontId="8" fillId="0" borderId="54" xfId="0" applyFont="1" applyFill="1" applyBorder="1"/>
    <xf numFmtId="0" fontId="8" fillId="0" borderId="55" xfId="0" applyFont="1" applyFill="1" applyBorder="1" applyAlignment="1">
      <alignment wrapText="1"/>
    </xf>
    <xf numFmtId="44" fontId="8" fillId="0" borderId="55" xfId="1" applyFont="1" applyFill="1" applyBorder="1" applyAlignment="1">
      <alignment horizontal="center"/>
    </xf>
    <xf numFmtId="0" fontId="5" fillId="0" borderId="54" xfId="0" applyFont="1" applyFill="1" applyBorder="1"/>
    <xf numFmtId="44" fontId="5" fillId="0" borderId="55" xfId="1" applyFont="1" applyFill="1" applyBorder="1" applyAlignment="1">
      <alignment horizontal="center"/>
    </xf>
    <xf numFmtId="0" fontId="15" fillId="8" borderId="0" xfId="0" applyFont="1" applyFill="1" applyBorder="1" applyAlignment="1">
      <alignment vertical="center" wrapText="1"/>
    </xf>
    <xf numFmtId="0" fontId="15" fillId="8" borderId="0" xfId="0" applyFont="1" applyFill="1"/>
    <xf numFmtId="0" fontId="15" fillId="8" borderId="0" xfId="0" applyFont="1" applyFill="1" applyBorder="1" applyProtection="1">
      <protection locked="0"/>
    </xf>
    <xf numFmtId="0" fontId="8" fillId="0" borderId="54" xfId="0" applyFont="1" applyBorder="1"/>
    <xf numFmtId="44" fontId="8" fillId="0" borderId="55" xfId="1" applyFont="1" applyBorder="1"/>
    <xf numFmtId="0" fontId="8" fillId="0" borderId="0" xfId="0" applyFont="1" applyProtection="1">
      <protection locked="0"/>
    </xf>
    <xf numFmtId="44" fontId="8" fillId="0" borderId="0" xfId="1" applyFont="1" applyProtection="1">
      <protection locked="0"/>
    </xf>
    <xf numFmtId="0" fontId="8" fillId="4" borderId="18" xfId="0" applyFont="1" applyFill="1" applyBorder="1" applyAlignment="1" applyProtection="1">
      <alignment horizontal="right"/>
      <protection locked="0"/>
    </xf>
    <xf numFmtId="167" fontId="8" fillId="4" borderId="32" xfId="0" applyNumberFormat="1" applyFont="1" applyFill="1" applyBorder="1" applyAlignment="1" applyProtection="1">
      <alignment horizontal="centerContinuous"/>
      <protection locked="0"/>
    </xf>
    <xf numFmtId="0" fontId="11" fillId="4" borderId="32" xfId="0" applyFont="1" applyFill="1" applyBorder="1" applyAlignment="1" applyProtection="1">
      <alignment horizontal="centerContinuous"/>
      <protection locked="0"/>
    </xf>
    <xf numFmtId="44" fontId="8" fillId="4" borderId="19" xfId="1" applyFont="1" applyFill="1" applyBorder="1" applyAlignment="1" applyProtection="1">
      <alignment horizontal="centerContinuous"/>
      <protection locked="0"/>
    </xf>
    <xf numFmtId="0" fontId="7" fillId="4" borderId="13" xfId="0" applyFont="1" applyFill="1" applyBorder="1" applyProtection="1">
      <protection locked="0"/>
    </xf>
    <xf numFmtId="0" fontId="11" fillId="4" borderId="8" xfId="0" applyFont="1" applyFill="1" applyBorder="1" applyAlignment="1" applyProtection="1">
      <alignment horizontal="center"/>
      <protection locked="0"/>
    </xf>
    <xf numFmtId="0" fontId="8" fillId="4" borderId="4" xfId="0" applyFont="1" applyFill="1" applyBorder="1" applyAlignment="1" applyProtection="1">
      <alignment horizontal="center"/>
      <protection locked="0"/>
    </xf>
    <xf numFmtId="44" fontId="8" fillId="4" borderId="5" xfId="1" applyFont="1" applyFill="1" applyBorder="1" applyAlignment="1" applyProtection="1">
      <alignment horizontal="center"/>
      <protection locked="0"/>
    </xf>
    <xf numFmtId="0" fontId="8" fillId="4" borderId="6" xfId="0" applyFont="1" applyFill="1" applyBorder="1" applyAlignment="1" applyProtection="1">
      <alignment horizontal="right"/>
      <protection locked="0"/>
    </xf>
    <xf numFmtId="164" fontId="8" fillId="4" borderId="7" xfId="1" applyNumberFormat="1" applyFont="1" applyFill="1" applyBorder="1" applyProtection="1">
      <protection locked="0"/>
    </xf>
    <xf numFmtId="164" fontId="8" fillId="4" borderId="7" xfId="1" applyNumberFormat="1" applyFont="1" applyFill="1" applyBorder="1" applyProtection="1"/>
    <xf numFmtId="44" fontId="8" fillId="4" borderId="10" xfId="1" applyFont="1" applyFill="1" applyBorder="1" applyProtection="1">
      <protection locked="0"/>
    </xf>
    <xf numFmtId="0" fontId="7" fillId="4" borderId="6" xfId="0" applyFont="1" applyFill="1" applyBorder="1" applyAlignment="1" applyProtection="1">
      <alignment horizontal="left"/>
      <protection locked="0"/>
    </xf>
    <xf numFmtId="44" fontId="7" fillId="4" borderId="7" xfId="1" applyFont="1" applyFill="1" applyBorder="1" applyAlignment="1" applyProtection="1">
      <alignment vertical="center"/>
    </xf>
    <xf numFmtId="164" fontId="8" fillId="4" borderId="10" xfId="1" applyNumberFormat="1" applyFont="1" applyFill="1" applyBorder="1" applyProtection="1">
      <protection locked="0"/>
    </xf>
    <xf numFmtId="0" fontId="11" fillId="0" borderId="6" xfId="0" applyFont="1" applyBorder="1" applyProtection="1">
      <protection locked="0"/>
    </xf>
    <xf numFmtId="164" fontId="8" fillId="0" borderId="7" xfId="1" applyNumberFormat="1" applyFont="1" applyBorder="1" applyProtection="1">
      <protection locked="0"/>
    </xf>
    <xf numFmtId="164" fontId="8" fillId="0" borderId="10" xfId="1" applyNumberFormat="1" applyFont="1" applyFill="1" applyBorder="1" applyProtection="1">
      <protection locked="0"/>
    </xf>
    <xf numFmtId="0" fontId="11" fillId="0" borderId="45" xfId="0" applyFont="1" applyBorder="1" applyProtection="1">
      <protection locked="0"/>
    </xf>
    <xf numFmtId="164" fontId="8" fillId="0" borderId="43" xfId="1" applyNumberFormat="1" applyFont="1" applyBorder="1" applyProtection="1">
      <protection locked="0"/>
    </xf>
    <xf numFmtId="164" fontId="8" fillId="0" borderId="44" xfId="1" applyNumberFormat="1" applyFont="1" applyFill="1" applyBorder="1" applyProtection="1">
      <protection locked="0"/>
    </xf>
    <xf numFmtId="0" fontId="8" fillId="4" borderId="3" xfId="0" applyFont="1" applyFill="1" applyBorder="1" applyProtection="1">
      <protection locked="0"/>
    </xf>
    <xf numFmtId="164" fontId="7" fillId="4" borderId="8" xfId="1" applyNumberFormat="1" applyFont="1" applyFill="1" applyBorder="1" applyProtection="1">
      <protection locked="0"/>
    </xf>
    <xf numFmtId="164" fontId="8" fillId="4" borderId="52" xfId="1" applyNumberFormat="1" applyFont="1" applyFill="1" applyBorder="1" applyProtection="1">
      <protection locked="0"/>
    </xf>
    <xf numFmtId="0" fontId="7" fillId="0" borderId="0" xfId="0" applyFont="1" applyProtection="1">
      <protection locked="0"/>
    </xf>
    <xf numFmtId="0" fontId="7" fillId="6" borderId="17" xfId="0" applyFont="1" applyFill="1" applyBorder="1" applyProtection="1">
      <protection locked="0"/>
    </xf>
    <xf numFmtId="164" fontId="8" fillId="6" borderId="1" xfId="1" applyNumberFormat="1" applyFont="1" applyFill="1" applyBorder="1" applyProtection="1">
      <protection locked="0"/>
    </xf>
    <xf numFmtId="164" fontId="8" fillId="6" borderId="2" xfId="1" applyNumberFormat="1" applyFont="1" applyFill="1" applyBorder="1" applyProtection="1">
      <protection locked="0"/>
    </xf>
    <xf numFmtId="0" fontId="8" fillId="0" borderId="6" xfId="0" applyFont="1" applyFill="1" applyBorder="1" applyProtection="1">
      <protection locked="0"/>
    </xf>
    <xf numFmtId="164" fontId="8" fillId="0" borderId="7" xfId="1" applyNumberFormat="1" applyFont="1" applyFill="1" applyBorder="1" applyProtection="1">
      <protection locked="0"/>
    </xf>
    <xf numFmtId="0" fontId="8" fillId="0" borderId="6" xfId="0" applyFont="1" applyBorder="1" applyAlignment="1" applyProtection="1">
      <alignment horizontal="left"/>
      <protection locked="0"/>
    </xf>
    <xf numFmtId="0" fontId="8" fillId="7" borderId="6" xfId="0" applyFont="1" applyFill="1" applyBorder="1" applyProtection="1">
      <protection locked="0"/>
    </xf>
    <xf numFmtId="164" fontId="8" fillId="7" borderId="7" xfId="1" applyNumberFormat="1" applyFont="1" applyFill="1" applyBorder="1" applyProtection="1">
      <protection locked="0"/>
    </xf>
    <xf numFmtId="164" fontId="8" fillId="7" borderId="10" xfId="1" applyNumberFormat="1" applyFont="1" applyFill="1" applyBorder="1" applyProtection="1">
      <protection locked="0"/>
    </xf>
    <xf numFmtId="0" fontId="8" fillId="0" borderId="6" xfId="0" applyFont="1" applyBorder="1"/>
    <xf numFmtId="0" fontId="8" fillId="0" borderId="6" xfId="0" applyFont="1" applyBorder="1" applyProtection="1">
      <protection locked="0"/>
    </xf>
    <xf numFmtId="0" fontId="8" fillId="3" borderId="6" xfId="0" applyFont="1" applyFill="1" applyBorder="1" applyProtection="1">
      <protection locked="0"/>
    </xf>
    <xf numFmtId="164" fontId="8" fillId="3" borderId="7" xfId="1" applyNumberFormat="1" applyFont="1" applyFill="1" applyBorder="1" applyProtection="1">
      <protection locked="0"/>
    </xf>
    <xf numFmtId="164" fontId="8" fillId="3" borderId="10" xfId="1" applyNumberFormat="1" applyFont="1" applyFill="1" applyBorder="1" applyProtection="1">
      <protection locked="0"/>
    </xf>
    <xf numFmtId="164" fontId="8" fillId="0" borderId="43" xfId="1" applyNumberFormat="1" applyFont="1" applyFill="1" applyBorder="1" applyProtection="1">
      <protection locked="0"/>
    </xf>
    <xf numFmtId="164" fontId="8" fillId="0" borderId="43" xfId="1" applyNumberFormat="1" applyFont="1" applyFill="1" applyBorder="1" applyProtection="1"/>
    <xf numFmtId="0" fontId="7" fillId="6" borderId="13" xfId="0" applyFont="1" applyFill="1" applyBorder="1" applyProtection="1">
      <protection locked="0"/>
    </xf>
    <xf numFmtId="164" fontId="8" fillId="6" borderId="4" xfId="1" applyNumberFormat="1" applyFont="1" applyFill="1" applyBorder="1" applyProtection="1"/>
    <xf numFmtId="164" fontId="8" fillId="6" borderId="5" xfId="1" applyNumberFormat="1" applyFont="1" applyFill="1" applyBorder="1" applyProtection="1">
      <protection locked="0"/>
    </xf>
    <xf numFmtId="0" fontId="7" fillId="3" borderId="11" xfId="0" applyFont="1" applyFill="1" applyBorder="1" applyProtection="1">
      <protection locked="0"/>
    </xf>
    <xf numFmtId="164" fontId="7" fillId="3" borderId="12" xfId="1" applyNumberFormat="1" applyFont="1" applyFill="1" applyBorder="1" applyProtection="1"/>
    <xf numFmtId="164" fontId="8" fillId="3" borderId="16" xfId="1" applyNumberFormat="1" applyFont="1" applyFill="1" applyBorder="1" applyProtection="1">
      <protection locked="0"/>
    </xf>
    <xf numFmtId="0" fontId="8" fillId="0" borderId="0" xfId="0" applyFont="1" applyFill="1" applyBorder="1" applyProtection="1">
      <protection locked="0"/>
    </xf>
    <xf numFmtId="0" fontId="8" fillId="8" borderId="0" xfId="0" applyFont="1" applyFill="1" applyProtection="1">
      <protection locked="0"/>
    </xf>
    <xf numFmtId="0" fontId="7" fillId="8" borderId="0" xfId="0" applyFont="1" applyFill="1" applyProtection="1">
      <protection locked="0"/>
    </xf>
    <xf numFmtId="44" fontId="8" fillId="8" borderId="0" xfId="1" applyFont="1" applyFill="1" applyProtection="1">
      <protection locked="0"/>
    </xf>
    <xf numFmtId="0" fontId="7" fillId="8" borderId="22" xfId="0" applyFont="1" applyFill="1" applyBorder="1" applyAlignment="1" applyProtection="1">
      <alignment horizontal="right"/>
      <protection locked="0"/>
    </xf>
    <xf numFmtId="0" fontId="8" fillId="8" borderId="0" xfId="0" applyFont="1" applyFill="1" applyAlignment="1" applyProtection="1">
      <alignment wrapText="1"/>
      <protection locked="0"/>
    </xf>
    <xf numFmtId="0" fontId="13" fillId="8" borderId="0" xfId="2" applyFont="1" applyFill="1" applyAlignment="1" applyProtection="1">
      <alignment vertical="center" wrapText="1"/>
    </xf>
    <xf numFmtId="0" fontId="7" fillId="8" borderId="21" xfId="0" applyFont="1" applyFill="1" applyBorder="1" applyAlignment="1" applyProtection="1">
      <alignment horizontal="right"/>
      <protection locked="0"/>
    </xf>
    <xf numFmtId="0" fontId="7" fillId="8" borderId="0" xfId="0" applyFont="1" applyFill="1" applyBorder="1" applyAlignment="1" applyProtection="1">
      <alignment horizontal="left"/>
      <protection locked="0"/>
    </xf>
    <xf numFmtId="168" fontId="7" fillId="8" borderId="32" xfId="1" applyNumberFormat="1" applyFont="1" applyFill="1" applyBorder="1" applyAlignment="1" applyProtection="1">
      <alignment vertical="center"/>
    </xf>
    <xf numFmtId="165" fontId="8" fillId="8" borderId="0" xfId="1" applyNumberFormat="1" applyFont="1" applyFill="1" applyBorder="1" applyAlignment="1" applyProtection="1">
      <alignment vertical="center"/>
    </xf>
    <xf numFmtId="1" fontId="8" fillId="8" borderId="0" xfId="0" applyNumberFormat="1" applyFont="1" applyFill="1" applyBorder="1" applyAlignment="1" applyProtection="1">
      <protection locked="0"/>
    </xf>
    <xf numFmtId="165" fontId="8" fillId="8" borderId="0" xfId="1" applyNumberFormat="1" applyFont="1" applyFill="1" applyBorder="1" applyAlignment="1" applyProtection="1">
      <alignment horizontal="center" vertical="center"/>
    </xf>
    <xf numFmtId="166" fontId="7" fillId="8" borderId="0" xfId="0" applyNumberFormat="1" applyFont="1" applyFill="1" applyBorder="1" applyAlignment="1" applyProtection="1">
      <alignment horizontal="center"/>
      <protection locked="0"/>
    </xf>
    <xf numFmtId="44" fontId="7" fillId="8" borderId="0" xfId="1" applyFont="1" applyFill="1" applyBorder="1" applyAlignment="1" applyProtection="1">
      <alignment vertical="center"/>
    </xf>
    <xf numFmtId="8" fontId="8" fillId="8" borderId="0" xfId="0" applyNumberFormat="1" applyFont="1" applyFill="1" applyProtection="1">
      <protection locked="0"/>
    </xf>
    <xf numFmtId="44" fontId="8" fillId="12" borderId="31" xfId="1" applyFont="1" applyFill="1" applyBorder="1" applyAlignment="1">
      <alignment horizontal="center" vertical="center"/>
    </xf>
    <xf numFmtId="0" fontId="16" fillId="12" borderId="0" xfId="0" applyFont="1" applyFill="1" applyAlignment="1">
      <alignment horizontal="center"/>
    </xf>
    <xf numFmtId="0" fontId="8" fillId="8" borderId="0" xfId="0" applyFont="1" applyFill="1" applyAlignment="1">
      <alignment horizontal="right" vertical="center"/>
    </xf>
    <xf numFmtId="0" fontId="8" fillId="8" borderId="0" xfId="0" applyFont="1" applyFill="1" applyAlignment="1">
      <alignment vertical="center" wrapText="1"/>
    </xf>
    <xf numFmtId="0" fontId="8" fillId="8" borderId="0" xfId="0" applyFont="1" applyFill="1" applyAlignment="1">
      <alignment horizontal="center" vertical="center" wrapText="1"/>
    </xf>
    <xf numFmtId="0" fontId="11" fillId="8" borderId="0" xfId="0" applyFont="1" applyFill="1" applyAlignment="1">
      <alignment horizontal="center" vertical="center"/>
    </xf>
    <xf numFmtId="0" fontId="8" fillId="8" borderId="0" xfId="0" applyFont="1" applyFill="1" applyAlignment="1">
      <alignment horizontal="center" vertical="center"/>
    </xf>
    <xf numFmtId="0" fontId="8" fillId="9" borderId="0" xfId="0" applyFont="1" applyFill="1"/>
    <xf numFmtId="164" fontId="8" fillId="8" borderId="15" xfId="1" applyNumberFormat="1" applyFont="1" applyFill="1" applyBorder="1"/>
    <xf numFmtId="164" fontId="8" fillId="8" borderId="7" xfId="1" applyNumberFormat="1" applyFont="1" applyFill="1" applyBorder="1"/>
    <xf numFmtId="164" fontId="8" fillId="8" borderId="12" xfId="1" applyNumberFormat="1" applyFont="1" applyFill="1" applyBorder="1"/>
    <xf numFmtId="0" fontId="5" fillId="8" borderId="0" xfId="0" applyFont="1" applyFill="1" applyBorder="1" applyAlignment="1">
      <alignment horizontal="right"/>
    </xf>
    <xf numFmtId="164" fontId="5" fillId="8" borderId="0" xfId="1" applyNumberFormat="1" applyFont="1" applyFill="1"/>
    <xf numFmtId="0" fontId="8" fillId="8" borderId="2" xfId="0" applyFont="1" applyFill="1" applyBorder="1" applyAlignment="1">
      <alignment horizontal="center" vertical="center"/>
    </xf>
    <xf numFmtId="9" fontId="5" fillId="0" borderId="32" xfId="3" applyFont="1" applyFill="1" applyBorder="1" applyAlignment="1">
      <alignment horizontal="center" wrapText="1"/>
    </xf>
    <xf numFmtId="0" fontId="5" fillId="0" borderId="32" xfId="0" applyFont="1" applyFill="1" applyBorder="1" applyAlignment="1">
      <alignment horizontal="center"/>
    </xf>
    <xf numFmtId="0" fontId="15" fillId="0" borderId="0" xfId="0" applyFont="1" applyFill="1" applyAlignment="1">
      <alignment horizontal="right"/>
    </xf>
    <xf numFmtId="0" fontId="8" fillId="0" borderId="0" xfId="0" applyFont="1" applyFill="1" applyBorder="1"/>
    <xf numFmtId="44" fontId="8" fillId="10" borderId="0" xfId="1" applyFont="1" applyFill="1" applyBorder="1"/>
    <xf numFmtId="44" fontId="5" fillId="5" borderId="32" xfId="1" applyFont="1" applyFill="1" applyBorder="1"/>
    <xf numFmtId="0" fontId="5" fillId="5" borderId="32" xfId="1" applyNumberFormat="1" applyFont="1" applyFill="1" applyBorder="1" applyAlignment="1">
      <alignment horizontal="center"/>
    </xf>
    <xf numFmtId="0" fontId="5" fillId="8" borderId="0" xfId="0" applyFont="1" applyFill="1" applyBorder="1" applyAlignment="1">
      <alignment vertical="center"/>
    </xf>
    <xf numFmtId="0" fontId="5" fillId="9" borderId="0" xfId="0" applyFont="1" applyFill="1" applyBorder="1" applyAlignment="1">
      <alignment vertical="center"/>
    </xf>
    <xf numFmtId="44" fontId="8" fillId="12" borderId="32" xfId="1" applyFont="1" applyFill="1" applyBorder="1"/>
    <xf numFmtId="0" fontId="13" fillId="5" borderId="0" xfId="0" applyFont="1" applyFill="1" applyAlignment="1">
      <alignment horizontal="left" vertical="top"/>
    </xf>
    <xf numFmtId="0" fontId="8" fillId="8" borderId="26" xfId="0" applyFont="1" applyFill="1" applyBorder="1" applyProtection="1">
      <protection locked="0"/>
    </xf>
    <xf numFmtId="44" fontId="8" fillId="8" borderId="26" xfId="1" applyFont="1" applyFill="1" applyBorder="1" applyProtection="1">
      <protection locked="0"/>
    </xf>
    <xf numFmtId="0" fontId="8" fillId="8" borderId="53" xfId="0" applyFont="1" applyFill="1" applyBorder="1" applyProtection="1">
      <protection locked="0"/>
    </xf>
    <xf numFmtId="44" fontId="8" fillId="8" borderId="0" xfId="1" applyFont="1" applyFill="1" applyBorder="1" applyAlignment="1" applyProtection="1">
      <alignment horizontal="left"/>
      <protection locked="0"/>
    </xf>
    <xf numFmtId="0" fontId="8" fillId="0" borderId="45" xfId="0" applyFont="1" applyFill="1" applyBorder="1" applyProtection="1">
      <protection locked="0"/>
    </xf>
    <xf numFmtId="0" fontId="10" fillId="8" borderId="0" xfId="0" applyFont="1" applyFill="1" applyAlignment="1">
      <alignment vertical="center"/>
    </xf>
    <xf numFmtId="0" fontId="5" fillId="7" borderId="0" xfId="0" applyFont="1" applyFill="1" applyAlignment="1"/>
    <xf numFmtId="0" fontId="8" fillId="12" borderId="31" xfId="0" applyFont="1" applyFill="1" applyBorder="1" applyAlignment="1">
      <alignment horizontal="center" vertical="center" wrapText="1"/>
    </xf>
    <xf numFmtId="0" fontId="5" fillId="5" borderId="31" xfId="0" applyFont="1" applyFill="1" applyBorder="1" applyAlignment="1">
      <alignment horizontal="center"/>
    </xf>
    <xf numFmtId="0" fontId="8" fillId="12" borderId="31" xfId="0" applyFont="1" applyFill="1" applyBorder="1" applyAlignment="1">
      <alignment horizontal="center" vertical="center"/>
    </xf>
    <xf numFmtId="0" fontId="8" fillId="8" borderId="31" xfId="0" applyFont="1" applyFill="1" applyBorder="1"/>
    <xf numFmtId="0" fontId="8" fillId="8" borderId="38" xfId="0" applyFont="1" applyFill="1" applyBorder="1"/>
    <xf numFmtId="14" fontId="8" fillId="0" borderId="31" xfId="0" applyNumberFormat="1" applyFont="1" applyFill="1" applyBorder="1" applyAlignment="1"/>
    <xf numFmtId="14" fontId="8" fillId="0" borderId="38" xfId="0" applyNumberFormat="1" applyFont="1" applyFill="1" applyBorder="1" applyAlignment="1"/>
    <xf numFmtId="0" fontId="5" fillId="0" borderId="31" xfId="0" applyFont="1" applyFill="1" applyBorder="1" applyAlignment="1">
      <alignment wrapText="1"/>
    </xf>
    <xf numFmtId="0" fontId="5" fillId="0" borderId="38" xfId="0" applyFont="1" applyFill="1" applyBorder="1" applyAlignment="1">
      <alignment wrapText="1"/>
    </xf>
    <xf numFmtId="14" fontId="8" fillId="0" borderId="55" xfId="0" applyNumberFormat="1" applyFont="1" applyFill="1" applyBorder="1" applyAlignment="1"/>
    <xf numFmtId="8" fontId="5" fillId="5" borderId="32" xfId="1" applyNumberFormat="1" applyFont="1" applyFill="1" applyBorder="1"/>
    <xf numFmtId="0" fontId="7" fillId="8" borderId="0" xfId="0" applyFont="1" applyFill="1" applyAlignment="1">
      <alignment horizontal="right"/>
    </xf>
    <xf numFmtId="0" fontId="7" fillId="8" borderId="0" xfId="0" applyFont="1" applyFill="1"/>
    <xf numFmtId="0" fontId="16" fillId="5" borderId="0" xfId="0" applyFont="1" applyFill="1" applyAlignment="1">
      <alignment vertical="center"/>
    </xf>
    <xf numFmtId="0" fontId="8" fillId="9" borderId="0" xfId="0" applyFont="1" applyFill="1" applyBorder="1" applyAlignment="1">
      <alignment vertical="center"/>
    </xf>
    <xf numFmtId="0" fontId="16" fillId="9" borderId="0" xfId="0" applyFont="1" applyFill="1" applyAlignment="1">
      <alignment horizontal="left" vertical="top" wrapText="1"/>
    </xf>
    <xf numFmtId="0" fontId="5" fillId="8" borderId="0" xfId="0" applyFont="1" applyFill="1" applyAlignment="1">
      <alignment horizontal="center"/>
    </xf>
    <xf numFmtId="0" fontId="16" fillId="9" borderId="0" xfId="0" applyFont="1" applyFill="1" applyAlignment="1">
      <alignment horizontal="left" vertical="center" wrapText="1"/>
    </xf>
    <xf numFmtId="0" fontId="8" fillId="0" borderId="31" xfId="0" applyFont="1" applyFill="1" applyBorder="1"/>
    <xf numFmtId="0" fontId="8" fillId="0" borderId="38" xfId="0" applyFont="1" applyFill="1" applyBorder="1"/>
    <xf numFmtId="0" fontId="8" fillId="12" borderId="31" xfId="0" applyFont="1" applyFill="1" applyBorder="1" applyAlignment="1">
      <alignment horizontal="center" vertical="center" wrapText="1"/>
    </xf>
    <xf numFmtId="14" fontId="8" fillId="0" borderId="55" xfId="0" applyNumberFormat="1" applyFont="1" applyFill="1" applyBorder="1" applyAlignment="1"/>
    <xf numFmtId="14" fontId="8" fillId="0" borderId="56" xfId="0" applyNumberFormat="1" applyFont="1" applyFill="1" applyBorder="1" applyAlignment="1"/>
    <xf numFmtId="14" fontId="8" fillId="0" borderId="31" xfId="0" applyNumberFormat="1" applyFont="1" applyFill="1" applyBorder="1" applyAlignment="1"/>
    <xf numFmtId="14" fontId="8" fillId="0" borderId="36" xfId="0" applyNumberFormat="1" applyFont="1" applyFill="1" applyBorder="1" applyAlignment="1"/>
    <xf numFmtId="14" fontId="8" fillId="0" borderId="38" xfId="0" applyNumberFormat="1" applyFont="1" applyFill="1" applyBorder="1" applyAlignment="1"/>
    <xf numFmtId="14" fontId="8" fillId="0" borderId="39" xfId="0" applyNumberFormat="1" applyFont="1" applyFill="1" applyBorder="1" applyAlignment="1"/>
    <xf numFmtId="0" fontId="17" fillId="0" borderId="0" xfId="0" applyFont="1" applyAlignment="1">
      <alignment horizontal="center" vertical="center"/>
    </xf>
    <xf numFmtId="0" fontId="16" fillId="5" borderId="0" xfId="0" applyFont="1" applyFill="1" applyBorder="1" applyAlignment="1">
      <alignment horizontal="left"/>
    </xf>
    <xf numFmtId="0" fontId="16" fillId="5" borderId="9" xfId="0" applyFont="1" applyFill="1" applyBorder="1" applyAlignment="1">
      <alignment horizontal="left"/>
    </xf>
    <xf numFmtId="0" fontId="5" fillId="0" borderId="31" xfId="0" applyFont="1" applyBorder="1" applyAlignment="1">
      <alignment horizontal="left"/>
    </xf>
    <xf numFmtId="0" fontId="5" fillId="0" borderId="36" xfId="0" applyFont="1" applyBorder="1" applyAlignment="1">
      <alignment horizontal="left"/>
    </xf>
    <xf numFmtId="0" fontId="5" fillId="0" borderId="38" xfId="0" applyFont="1" applyBorder="1" applyAlignment="1">
      <alignment horizontal="left"/>
    </xf>
    <xf numFmtId="0" fontId="5" fillId="0" borderId="39" xfId="0" applyFont="1" applyBorder="1" applyAlignment="1">
      <alignment horizontal="left"/>
    </xf>
    <xf numFmtId="0" fontId="8" fillId="12" borderId="31" xfId="0" applyFont="1" applyFill="1" applyBorder="1" applyAlignment="1">
      <alignment horizontal="center" vertical="center"/>
    </xf>
    <xf numFmtId="0" fontId="5" fillId="0" borderId="55" xfId="0" applyFont="1" applyFill="1" applyBorder="1" applyAlignment="1">
      <alignment wrapText="1"/>
    </xf>
    <xf numFmtId="0" fontId="5" fillId="0" borderId="31" xfId="0" applyFont="1" applyFill="1" applyBorder="1" applyAlignment="1">
      <alignment wrapText="1"/>
    </xf>
    <xf numFmtId="0" fontId="5" fillId="0" borderId="38" xfId="0" applyFont="1" applyFill="1" applyBorder="1" applyAlignment="1">
      <alignment wrapText="1"/>
    </xf>
    <xf numFmtId="0" fontId="8" fillId="0" borderId="55" xfId="0" applyFont="1" applyFill="1" applyBorder="1"/>
    <xf numFmtId="0" fontId="8" fillId="0" borderId="56" xfId="0" applyFont="1" applyFill="1" applyBorder="1"/>
    <xf numFmtId="0" fontId="5" fillId="0" borderId="17" xfId="0" applyFont="1" applyBorder="1" applyAlignment="1">
      <alignment horizontal="center" vertical="top" wrapText="1"/>
    </xf>
    <xf numFmtId="0" fontId="5" fillId="0" borderId="26"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0" xfId="0" applyFont="1" applyBorder="1" applyAlignment="1">
      <alignment horizontal="center" vertical="top" wrapText="1"/>
    </xf>
    <xf numFmtId="0" fontId="5" fillId="0" borderId="9" xfId="0" applyFont="1" applyBorder="1" applyAlignment="1">
      <alignment horizontal="center" vertical="top" wrapText="1"/>
    </xf>
    <xf numFmtId="0" fontId="5" fillId="0" borderId="20" xfId="0" applyFont="1" applyBorder="1" applyAlignment="1">
      <alignment horizontal="center" vertical="top" wrapText="1"/>
    </xf>
    <xf numFmtId="0" fontId="5" fillId="0" borderId="40" xfId="0" applyFont="1" applyBorder="1" applyAlignment="1">
      <alignment horizontal="center" vertical="top" wrapText="1"/>
    </xf>
    <xf numFmtId="0" fontId="5" fillId="0" borderId="23" xfId="0" applyFont="1" applyBorder="1" applyAlignment="1">
      <alignment horizontal="center" vertical="top" wrapText="1"/>
    </xf>
    <xf numFmtId="0" fontId="8" fillId="0" borderId="36" xfId="0" applyFont="1" applyFill="1" applyBorder="1"/>
    <xf numFmtId="0" fontId="16" fillId="9" borderId="0" xfId="0" applyFont="1" applyFill="1" applyBorder="1" applyAlignment="1">
      <alignment horizontal="left" vertical="center" wrapText="1"/>
    </xf>
    <xf numFmtId="0" fontId="8" fillId="5" borderId="0" xfId="0" applyFont="1" applyFill="1" applyAlignment="1">
      <alignment horizontal="left" vertical="center"/>
    </xf>
    <xf numFmtId="0" fontId="8" fillId="0" borderId="55" xfId="0" applyFont="1" applyBorder="1"/>
    <xf numFmtId="0" fontId="8" fillId="0" borderId="31" xfId="0" applyFont="1" applyBorder="1"/>
    <xf numFmtId="0" fontId="8" fillId="0" borderId="38" xfId="0" applyFont="1" applyBorder="1"/>
    <xf numFmtId="0" fontId="8" fillId="8" borderId="31" xfId="0" applyFont="1" applyFill="1" applyBorder="1"/>
    <xf numFmtId="0" fontId="8" fillId="8" borderId="36" xfId="0" applyFont="1" applyFill="1" applyBorder="1"/>
    <xf numFmtId="0" fontId="8" fillId="8" borderId="38" xfId="0" applyFont="1" applyFill="1" applyBorder="1"/>
    <xf numFmtId="0" fontId="8" fillId="8" borderId="39" xfId="0" applyFont="1" applyFill="1" applyBorder="1"/>
    <xf numFmtId="0" fontId="8" fillId="0" borderId="46" xfId="0" applyFont="1" applyFill="1" applyBorder="1"/>
    <xf numFmtId="0" fontId="8" fillId="0" borderId="48" xfId="0" applyFont="1" applyFill="1" applyBorder="1"/>
    <xf numFmtId="0" fontId="8" fillId="0" borderId="16" xfId="0" applyFont="1" applyFill="1" applyBorder="1"/>
    <xf numFmtId="0" fontId="5" fillId="0" borderId="41" xfId="0" applyFont="1" applyFill="1" applyBorder="1"/>
    <xf numFmtId="0" fontId="5" fillId="0" borderId="42" xfId="0" applyFont="1" applyFill="1" applyBorder="1"/>
    <xf numFmtId="0" fontId="5" fillId="0" borderId="10" xfId="0" applyFont="1" applyFill="1" applyBorder="1"/>
    <xf numFmtId="0" fontId="5" fillId="0" borderId="46" xfId="0" applyFont="1" applyFill="1" applyBorder="1"/>
    <xf numFmtId="0" fontId="5" fillId="0" borderId="48" xfId="0" applyFont="1" applyFill="1" applyBorder="1"/>
    <xf numFmtId="0" fontId="5" fillId="0" borderId="16" xfId="0" applyFont="1" applyFill="1" applyBorder="1"/>
    <xf numFmtId="0" fontId="8" fillId="0" borderId="41" xfId="0" applyFont="1" applyFill="1" applyBorder="1"/>
    <xf numFmtId="0" fontId="8" fillId="0" borderId="42" xfId="0" applyFont="1" applyFill="1" applyBorder="1"/>
    <xf numFmtId="0" fontId="8" fillId="0" borderId="10" xfId="0" applyFont="1" applyFill="1" applyBorder="1"/>
    <xf numFmtId="9" fontId="14" fillId="8" borderId="0" xfId="3" applyFont="1" applyFill="1" applyAlignment="1">
      <alignment horizontal="center" wrapText="1"/>
    </xf>
    <xf numFmtId="0" fontId="8" fillId="7" borderId="41" xfId="0" applyFont="1" applyFill="1" applyBorder="1" applyAlignment="1">
      <alignment horizontal="left" vertical="center" wrapText="1"/>
    </xf>
    <xf numFmtId="0" fontId="8" fillId="7" borderId="42" xfId="0" applyFont="1" applyFill="1" applyBorder="1" applyAlignment="1">
      <alignment horizontal="left" vertical="center" wrapText="1"/>
    </xf>
    <xf numFmtId="0" fontId="5" fillId="7" borderId="0" xfId="0" applyFont="1" applyFill="1" applyAlignment="1">
      <alignment horizontal="center"/>
    </xf>
    <xf numFmtId="0" fontId="10" fillId="11" borderId="0" xfId="0" applyFont="1" applyFill="1" applyAlignment="1">
      <alignment horizontal="center" vertical="center"/>
    </xf>
    <xf numFmtId="0" fontId="5" fillId="10" borderId="0" xfId="0" applyFont="1" applyFill="1" applyBorder="1" applyAlignment="1">
      <alignment horizontal="left" vertical="center"/>
    </xf>
    <xf numFmtId="0" fontId="16" fillId="7" borderId="0" xfId="0" applyFont="1" applyFill="1" applyAlignment="1">
      <alignment horizontal="left" vertical="center" wrapText="1"/>
    </xf>
    <xf numFmtId="0" fontId="16" fillId="9" borderId="0" xfId="0" applyFont="1" applyFill="1" applyAlignment="1">
      <alignment horizontal="left" vertical="center"/>
    </xf>
    <xf numFmtId="0" fontId="5" fillId="5" borderId="31" xfId="0" applyFont="1" applyFill="1" applyBorder="1" applyAlignment="1">
      <alignment horizontal="center"/>
    </xf>
    <xf numFmtId="0" fontId="8" fillId="8" borderId="55" xfId="0" applyFont="1" applyFill="1" applyBorder="1"/>
    <xf numFmtId="0" fontId="8" fillId="8" borderId="56" xfId="0" applyFont="1" applyFill="1" applyBorder="1"/>
    <xf numFmtId="0" fontId="5" fillId="0" borderId="51" xfId="0" applyFont="1" applyFill="1" applyBorder="1"/>
    <xf numFmtId="0" fontId="5" fillId="0" borderId="47" xfId="0" applyFont="1" applyFill="1" applyBorder="1"/>
    <xf numFmtId="0" fontId="5" fillId="0" borderId="14" xfId="0" applyFont="1" applyFill="1" applyBorder="1"/>
    <xf numFmtId="0" fontId="5" fillId="0" borderId="55" xfId="0" applyFont="1" applyBorder="1" applyAlignment="1">
      <alignment horizontal="left"/>
    </xf>
    <xf numFmtId="0" fontId="5" fillId="0" borderId="56" xfId="0" applyFont="1" applyBorder="1" applyAlignment="1">
      <alignment horizontal="left"/>
    </xf>
    <xf numFmtId="0" fontId="7" fillId="8" borderId="17" xfId="0" applyFont="1" applyFill="1" applyBorder="1" applyAlignment="1" applyProtection="1">
      <alignment horizontal="center" wrapText="1"/>
      <protection locked="0"/>
    </xf>
    <xf numFmtId="0" fontId="7" fillId="8" borderId="2" xfId="0" applyFont="1" applyFill="1" applyBorder="1" applyAlignment="1" applyProtection="1">
      <alignment horizontal="center" wrapText="1"/>
      <protection locked="0"/>
    </xf>
    <xf numFmtId="0" fontId="7" fillId="8" borderId="3" xfId="0" applyFont="1" applyFill="1" applyBorder="1" applyAlignment="1" applyProtection="1">
      <alignment horizontal="center" wrapText="1"/>
      <protection locked="0"/>
    </xf>
    <xf numFmtId="0" fontId="7" fillId="8" borderId="9" xfId="0" applyFont="1" applyFill="1" applyBorder="1" applyAlignment="1" applyProtection="1">
      <alignment horizontal="center" wrapText="1"/>
      <protection locked="0"/>
    </xf>
    <xf numFmtId="165" fontId="8" fillId="8" borderId="20" xfId="0" applyNumberFormat="1" applyFont="1" applyFill="1" applyBorder="1" applyAlignment="1" applyProtection="1">
      <alignment horizontal="center"/>
    </xf>
    <xf numFmtId="165" fontId="8" fillId="8" borderId="23" xfId="0" applyNumberFormat="1" applyFont="1" applyFill="1" applyBorder="1" applyAlignment="1" applyProtection="1">
      <alignment horizontal="center"/>
    </xf>
    <xf numFmtId="0" fontId="7" fillId="2" borderId="20" xfId="0" applyFont="1" applyFill="1" applyBorder="1" applyAlignment="1" applyProtection="1">
      <alignment horizontal="left" wrapText="1"/>
      <protection locked="0"/>
    </xf>
    <xf numFmtId="0" fontId="7" fillId="2" borderId="40" xfId="0" applyFont="1" applyFill="1" applyBorder="1" applyAlignment="1" applyProtection="1">
      <alignment horizontal="left" wrapText="1"/>
      <protection locked="0"/>
    </xf>
    <xf numFmtId="0" fontId="7" fillId="2" borderId="23" xfId="0" applyFont="1" applyFill="1" applyBorder="1" applyAlignment="1" applyProtection="1">
      <alignment horizontal="left" wrapText="1"/>
      <protection locked="0"/>
    </xf>
    <xf numFmtId="0" fontId="8" fillId="8" borderId="28" xfId="0" applyFont="1" applyFill="1" applyBorder="1" applyAlignment="1" applyProtection="1">
      <alignment horizontal="center" vertical="center"/>
    </xf>
    <xf numFmtId="0" fontId="8" fillId="8" borderId="29" xfId="0" applyFont="1" applyFill="1" applyBorder="1" applyAlignment="1" applyProtection="1">
      <alignment horizontal="center" vertical="center"/>
    </xf>
    <xf numFmtId="0" fontId="8" fillId="8" borderId="0" xfId="0" applyFont="1" applyFill="1" applyBorder="1" applyAlignment="1" applyProtection="1">
      <alignment horizontal="center" vertical="center"/>
      <protection locked="0"/>
    </xf>
    <xf numFmtId="0" fontId="8" fillId="8" borderId="24" xfId="0" applyFont="1" applyFill="1" applyBorder="1" applyAlignment="1" applyProtection="1">
      <alignment horizontal="center" vertical="center"/>
    </xf>
    <xf numFmtId="0" fontId="8" fillId="8" borderId="25" xfId="0" applyFont="1" applyFill="1" applyBorder="1" applyAlignment="1" applyProtection="1">
      <alignment horizontal="center" vertical="center"/>
    </xf>
    <xf numFmtId="0" fontId="7" fillId="8" borderId="26" xfId="0" applyFont="1" applyFill="1" applyBorder="1" applyAlignment="1" applyProtection="1">
      <alignment horizontal="center"/>
      <protection locked="0"/>
    </xf>
    <xf numFmtId="0" fontId="7" fillId="8" borderId="2" xfId="0" applyFont="1" applyFill="1" applyBorder="1" applyAlignment="1" applyProtection="1">
      <alignment horizontal="center"/>
      <protection locked="0"/>
    </xf>
    <xf numFmtId="2" fontId="8" fillId="8" borderId="0" xfId="0" applyNumberFormat="1" applyFont="1" applyFill="1" applyBorder="1" applyAlignment="1" applyProtection="1">
      <alignment horizontal="center"/>
    </xf>
    <xf numFmtId="2" fontId="8" fillId="8" borderId="23" xfId="0" applyNumberFormat="1" applyFont="1" applyFill="1" applyBorder="1" applyAlignment="1" applyProtection="1">
      <alignment horizontal="center"/>
    </xf>
    <xf numFmtId="166" fontId="7" fillId="8" borderId="0" xfId="0" applyNumberFormat="1" applyFont="1" applyFill="1" applyBorder="1" applyAlignment="1" applyProtection="1">
      <alignment horizontal="center"/>
      <protection locked="0"/>
    </xf>
    <xf numFmtId="8" fontId="8" fillId="8" borderId="20" xfId="1" applyNumberFormat="1" applyFont="1" applyFill="1" applyBorder="1" applyAlignment="1" applyProtection="1">
      <alignment horizontal="center"/>
    </xf>
    <xf numFmtId="44" fontId="8" fillId="8" borderId="23" xfId="1" applyFont="1" applyFill="1" applyBorder="1" applyAlignment="1" applyProtection="1">
      <alignment horizontal="center"/>
    </xf>
    <xf numFmtId="0" fontId="7" fillId="8" borderId="27" xfId="0" applyFont="1" applyFill="1" applyBorder="1" applyAlignment="1" applyProtection="1">
      <alignment horizontal="center" vertical="center" wrapText="1"/>
      <protection locked="0"/>
    </xf>
    <xf numFmtId="0" fontId="7" fillId="8" borderId="30" xfId="0" applyFont="1" applyFill="1" applyBorder="1" applyAlignment="1" applyProtection="1">
      <alignment horizontal="center" vertical="center" wrapText="1"/>
      <protection locked="0"/>
    </xf>
    <xf numFmtId="0" fontId="12" fillId="9" borderId="0" xfId="0" applyFont="1" applyFill="1" applyAlignment="1" applyProtection="1">
      <alignment horizontal="center" vertical="center" wrapText="1"/>
      <protection locked="0"/>
    </xf>
  </cellXfs>
  <cellStyles count="4">
    <cellStyle name="Currency" xfId="1" builtinId="4"/>
    <cellStyle name="Hyperlink" xfId="2" builtinId="8"/>
    <cellStyle name="Normal" xfId="0" builtinId="0"/>
    <cellStyle name="Percent" xfId="3" builtinId="5"/>
  </cellStyles>
  <dxfs count="5">
    <dxf>
      <numFmt numFmtId="0" formatCode="General"/>
    </dxf>
    <dxf>
      <numFmt numFmtId="0" formatCode="General"/>
    </dxf>
    <dxf>
      <numFmt numFmtId="0" formatCode="General"/>
    </dxf>
    <dxf>
      <numFmt numFmtId="0" formatCode="Genera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54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584200</xdr:colOff>
      <xdr:row>0</xdr:row>
      <xdr:rowOff>0</xdr:rowOff>
    </xdr:from>
    <xdr:to>
      <xdr:col>8</xdr:col>
      <xdr:colOff>63500</xdr:colOff>
      <xdr:row>1</xdr:row>
      <xdr:rowOff>73642</xdr:rowOff>
    </xdr:to>
    <xdr:pic>
      <xdr:nvPicPr>
        <xdr:cNvPr id="6" name="Picture 5">
          <a:extLst>
            <a:ext uri="{FF2B5EF4-FFF2-40B4-BE49-F238E27FC236}">
              <a16:creationId xmlns:a16="http://schemas.microsoft.com/office/drawing/2014/main" id="{64B338BB-584D-D68B-A0A6-7FAD5177B4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32600" y="0"/>
          <a:ext cx="3644900" cy="7340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555980</xdr:colOff>
      <xdr:row>0</xdr:row>
      <xdr:rowOff>1</xdr:rowOff>
    </xdr:from>
    <xdr:to>
      <xdr:col>9</xdr:col>
      <xdr:colOff>6350</xdr:colOff>
      <xdr:row>2</xdr:row>
      <xdr:rowOff>157505</xdr:rowOff>
    </xdr:to>
    <xdr:pic>
      <xdr:nvPicPr>
        <xdr:cNvPr id="3" name="Picture 2">
          <a:extLst>
            <a:ext uri="{FF2B5EF4-FFF2-40B4-BE49-F238E27FC236}">
              <a16:creationId xmlns:a16="http://schemas.microsoft.com/office/drawing/2014/main" id="{652EC921-DF97-4649-A4C3-86BE941560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2313" y="1"/>
          <a:ext cx="3381020" cy="1102948"/>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400-000000000000}" autoFormatId="16" applyNumberFormats="0" applyBorderFormats="0" applyFontFormats="0" applyPatternFormats="0" applyAlignmentFormats="0" applyWidthHeightFormats="0">
  <queryTableRefresh nextId="5">
    <queryTableFields count="4">
      <queryTableField id="1" name="Column1" tableColumnId="5"/>
      <queryTableField id="2" name="Column2" tableColumnId="2"/>
      <queryTableField id="3" name="Column3" tableColumnId="3"/>
      <queryTableField id="4" name="Column4"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0" displayName="Table_0" ref="A1:D6" tableType="queryTable" totalsRowShown="0">
  <autoFilter ref="A1:D6" xr:uid="{00000000-0009-0000-0100-000001000000}"/>
  <tableColumns count="4">
    <tableColumn id="5" xr3:uid="{00000000-0010-0000-0000-000005000000}" uniqueName="5" name="Column1" queryTableFieldId="1" dataDxfId="3"/>
    <tableColumn id="2" xr3:uid="{00000000-0010-0000-0000-000002000000}" uniqueName="2" name="Column2" queryTableFieldId="2" dataDxfId="2"/>
    <tableColumn id="3" xr3:uid="{00000000-0010-0000-0000-000003000000}" uniqueName="3" name="Column3" queryTableFieldId="3" dataDxfId="1"/>
    <tableColumn id="4" xr3:uid="{00000000-0010-0000-0000-000004000000}" uniqueName="4" name="Column4" queryTableFieldId="4"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0C2DE-D8EE-402B-9BD4-9E51F832DB9A}">
  <sheetPr codeName="Sheet1">
    <pageSetUpPr fitToPage="1"/>
  </sheetPr>
  <dimension ref="A1:AA348"/>
  <sheetViews>
    <sheetView tabSelected="1" topLeftCell="B1" zoomScaleNormal="100" workbookViewId="0">
      <selection activeCell="G40" sqref="G40:N40"/>
    </sheetView>
  </sheetViews>
  <sheetFormatPr baseColWidth="10" defaultColWidth="9.1640625" defaultRowHeight="14" x14ac:dyDescent="0.15"/>
  <cols>
    <col min="1" max="1" width="1.5" style="20" customWidth="1"/>
    <col min="2" max="2" width="32.5" style="7" customWidth="1"/>
    <col min="3" max="3" width="24.83203125" style="7" customWidth="1"/>
    <col min="4" max="4" width="29.5" style="7" customWidth="1"/>
    <col min="5" max="5" width="15.5" style="7" customWidth="1"/>
    <col min="6" max="6" width="13.6640625" style="7" customWidth="1"/>
    <col min="7" max="7" width="12.83203125" style="7" customWidth="1"/>
    <col min="8" max="8" width="12.6640625" style="7" customWidth="1"/>
    <col min="9" max="9" width="12.33203125" style="7" customWidth="1"/>
    <col min="10" max="10" width="10.33203125" style="7" customWidth="1"/>
    <col min="11" max="11" width="14.5" style="7" customWidth="1"/>
    <col min="12" max="12" width="10" style="7" customWidth="1"/>
    <col min="13" max="13" width="11.5" style="7" customWidth="1"/>
    <col min="14" max="15" width="10.33203125" style="7" customWidth="1"/>
    <col min="16" max="16" width="10.1640625" style="21" customWidth="1"/>
    <col min="17" max="17" width="15.1640625" style="21" customWidth="1"/>
    <col min="18" max="18" width="9.1640625" style="21" customWidth="1"/>
    <col min="19" max="19" width="25.33203125" style="21" hidden="1" customWidth="1"/>
    <col min="20" max="20" width="30.6640625" style="21" hidden="1" customWidth="1"/>
    <col min="21" max="21" width="10.5" style="21" customWidth="1"/>
    <col min="22" max="22" width="9.1640625" style="21" customWidth="1"/>
    <col min="23" max="26" width="9.1640625" style="21"/>
    <col min="27" max="16384" width="9.1640625" style="7"/>
  </cols>
  <sheetData>
    <row r="1" spans="1:26" s="21" customFormat="1" ht="52" customHeight="1" x14ac:dyDescent="0.15">
      <c r="A1" s="40"/>
      <c r="B1" s="292"/>
      <c r="C1" s="292"/>
      <c r="D1" s="292"/>
      <c r="E1" s="292"/>
      <c r="F1" s="292"/>
      <c r="G1" s="292"/>
      <c r="H1" s="292"/>
      <c r="I1" s="292"/>
      <c r="J1" s="292"/>
      <c r="K1" s="292"/>
      <c r="L1" s="292"/>
      <c r="M1" s="292"/>
      <c r="N1" s="292"/>
      <c r="O1" s="292"/>
      <c r="P1" s="292"/>
      <c r="Q1" s="292"/>
    </row>
    <row r="2" spans="1:26" ht="32" customHeight="1" x14ac:dyDescent="0.15">
      <c r="B2" s="244" t="s">
        <v>157</v>
      </c>
      <c r="C2" s="244"/>
      <c r="D2" s="244"/>
      <c r="E2" s="244"/>
      <c r="F2" s="244"/>
      <c r="G2" s="244"/>
      <c r="H2" s="244"/>
      <c r="I2" s="244"/>
      <c r="J2" s="244"/>
      <c r="K2" s="244"/>
      <c r="L2" s="244"/>
      <c r="M2" s="244"/>
      <c r="N2" s="244"/>
      <c r="O2" s="244"/>
      <c r="P2" s="244"/>
    </row>
    <row r="3" spans="1:26" s="21" customFormat="1" ht="3" customHeight="1" x14ac:dyDescent="0.15">
      <c r="A3" s="20"/>
      <c r="B3" s="291"/>
      <c r="C3" s="291"/>
      <c r="D3" s="291"/>
      <c r="E3" s="291"/>
      <c r="F3" s="291"/>
      <c r="G3" s="291"/>
      <c r="H3" s="291"/>
      <c r="I3" s="291"/>
      <c r="J3" s="291"/>
      <c r="K3" s="291"/>
      <c r="L3" s="291"/>
      <c r="M3" s="291"/>
      <c r="N3" s="291"/>
      <c r="O3" s="291"/>
      <c r="P3" s="291"/>
      <c r="Q3" s="291"/>
    </row>
    <row r="4" spans="1:26" s="21" customFormat="1" ht="17" customHeight="1" x14ac:dyDescent="0.15">
      <c r="A4" s="20"/>
    </row>
    <row r="5" spans="1:26" s="35" customFormat="1" ht="17" customHeight="1" x14ac:dyDescent="0.2">
      <c r="A5" s="228"/>
      <c r="B5" s="229" t="s">
        <v>165</v>
      </c>
    </row>
    <row r="6" spans="1:26" s="21" customFormat="1" ht="17" customHeight="1" x14ac:dyDescent="0.15">
      <c r="A6" s="20"/>
    </row>
    <row r="7" spans="1:26" ht="16" x14ac:dyDescent="0.2">
      <c r="A7" s="44"/>
      <c r="B7" s="192" t="s">
        <v>155</v>
      </c>
      <c r="C7" s="296"/>
      <c r="D7" s="296"/>
      <c r="E7" s="296"/>
      <c r="F7" s="296"/>
      <c r="G7" s="21"/>
      <c r="H7" s="21"/>
      <c r="I7" s="21"/>
      <c r="J7" s="21"/>
      <c r="K7" s="21"/>
      <c r="L7" s="21"/>
      <c r="M7" s="21"/>
      <c r="N7" s="21"/>
      <c r="O7" s="21"/>
    </row>
    <row r="8" spans="1:26" s="21" customFormat="1" x14ac:dyDescent="0.15">
      <c r="A8" s="44"/>
    </row>
    <row r="9" spans="1:26" ht="16" x14ac:dyDescent="0.2">
      <c r="A9" s="44"/>
      <c r="B9" s="192" t="s">
        <v>101</v>
      </c>
      <c r="C9" s="218"/>
      <c r="D9" s="218"/>
      <c r="E9" s="21"/>
      <c r="F9" s="21"/>
      <c r="G9" s="21"/>
      <c r="H9" s="21"/>
      <c r="I9" s="21"/>
      <c r="J9" s="21"/>
      <c r="K9" s="21"/>
      <c r="L9" s="21"/>
      <c r="M9" s="21"/>
      <c r="N9" s="21"/>
      <c r="O9" s="21"/>
    </row>
    <row r="10" spans="1:26" s="21" customFormat="1" x14ac:dyDescent="0.15">
      <c r="A10" s="44"/>
      <c r="S10" s="21" t="s">
        <v>123</v>
      </c>
    </row>
    <row r="11" spans="1:26" s="39" customFormat="1" ht="33.75" customHeight="1" x14ac:dyDescent="0.15">
      <c r="A11" s="187"/>
      <c r="B11" s="232" t="s">
        <v>172</v>
      </c>
      <c r="C11" s="232"/>
      <c r="D11" s="232"/>
      <c r="E11" s="232"/>
      <c r="F11" s="232"/>
      <c r="G11" s="232"/>
      <c r="H11" s="232"/>
      <c r="I11" s="232"/>
      <c r="J11" s="232"/>
      <c r="K11" s="232"/>
      <c r="L11" s="232"/>
      <c r="M11" s="232"/>
      <c r="N11" s="232"/>
      <c r="O11" s="232"/>
      <c r="P11" s="232"/>
      <c r="Q11" s="232"/>
      <c r="R11" s="38"/>
      <c r="S11" s="38" t="s">
        <v>92</v>
      </c>
      <c r="T11" s="38"/>
      <c r="U11" s="38"/>
      <c r="V11" s="38"/>
      <c r="W11" s="38"/>
      <c r="X11" s="38"/>
      <c r="Y11" s="38"/>
      <c r="Z11" s="38"/>
    </row>
    <row r="12" spans="1:26" ht="13.5" customHeight="1" x14ac:dyDescent="0.15">
      <c r="A12" s="44"/>
      <c r="B12" s="21"/>
      <c r="C12" s="21"/>
      <c r="D12" s="22"/>
      <c r="E12" s="22"/>
      <c r="F12" s="22"/>
      <c r="G12" s="22"/>
      <c r="H12" s="22"/>
      <c r="I12" s="22"/>
      <c r="J12" s="22"/>
      <c r="K12" s="22"/>
      <c r="L12" s="22"/>
      <c r="M12" s="22"/>
      <c r="N12" s="22"/>
      <c r="O12" s="21"/>
    </row>
    <row r="13" spans="1:26" s="39" customFormat="1" ht="15" customHeight="1" thickBot="1" x14ac:dyDescent="0.2">
      <c r="A13" s="187"/>
      <c r="B13" s="38" t="s">
        <v>55</v>
      </c>
      <c r="C13" s="188" t="s">
        <v>56</v>
      </c>
      <c r="D13" s="189" t="s">
        <v>99</v>
      </c>
      <c r="E13" s="190" t="s">
        <v>61</v>
      </c>
      <c r="F13" s="190" t="s">
        <v>62</v>
      </c>
      <c r="G13" s="190" t="s">
        <v>63</v>
      </c>
      <c r="H13" s="190" t="s">
        <v>64</v>
      </c>
      <c r="I13" s="190" t="s">
        <v>65</v>
      </c>
      <c r="J13" s="190" t="s">
        <v>75</v>
      </c>
      <c r="K13" s="190" t="s">
        <v>67</v>
      </c>
      <c r="L13" s="190" t="s">
        <v>68</v>
      </c>
      <c r="M13" s="190" t="s">
        <v>69</v>
      </c>
      <c r="N13" s="190" t="s">
        <v>76</v>
      </c>
      <c r="O13" s="190" t="s">
        <v>71</v>
      </c>
      <c r="P13" s="190" t="s">
        <v>72</v>
      </c>
      <c r="Q13" s="191" t="s">
        <v>153</v>
      </c>
      <c r="R13" s="38"/>
      <c r="S13" s="38"/>
      <c r="T13" s="38"/>
      <c r="U13" s="38"/>
      <c r="V13" s="38"/>
      <c r="W13" s="38"/>
      <c r="X13" s="38"/>
      <c r="Y13" s="38"/>
      <c r="Z13" s="38"/>
    </row>
    <row r="14" spans="1:26" s="36" customFormat="1" ht="16" x14ac:dyDescent="0.2">
      <c r="A14" s="43"/>
      <c r="B14" s="82"/>
      <c r="C14" s="83"/>
      <c r="D14" s="84" t="s">
        <v>100</v>
      </c>
      <c r="E14" s="85"/>
      <c r="F14" s="86"/>
      <c r="G14" s="86"/>
      <c r="H14" s="86"/>
      <c r="I14" s="86"/>
      <c r="J14" s="86"/>
      <c r="K14" s="86"/>
      <c r="L14" s="86"/>
      <c r="M14" s="86"/>
      <c r="N14" s="86"/>
      <c r="O14" s="86"/>
      <c r="P14" s="87"/>
      <c r="Q14" s="193">
        <f>SUM(E14:P14)*C14</f>
        <v>0</v>
      </c>
      <c r="R14" s="35"/>
      <c r="S14" s="35" t="s">
        <v>100</v>
      </c>
      <c r="T14" s="35"/>
      <c r="U14" s="35"/>
      <c r="V14" s="35"/>
      <c r="W14" s="35"/>
      <c r="X14" s="35"/>
      <c r="Y14" s="35"/>
      <c r="Z14" s="35"/>
    </row>
    <row r="15" spans="1:26" s="36" customFormat="1" ht="16" x14ac:dyDescent="0.2">
      <c r="A15" s="43"/>
      <c r="B15" s="88"/>
      <c r="C15" s="89"/>
      <c r="D15" s="90"/>
      <c r="E15" s="91"/>
      <c r="F15" s="92"/>
      <c r="G15" s="92"/>
      <c r="H15" s="92"/>
      <c r="I15" s="92"/>
      <c r="J15" s="92"/>
      <c r="K15" s="92"/>
      <c r="L15" s="92"/>
      <c r="M15" s="92"/>
      <c r="N15" s="92"/>
      <c r="O15" s="92"/>
      <c r="P15" s="93"/>
      <c r="Q15" s="194">
        <f t="shared" ref="Q15:Q18" si="0">SUM(E15:P15)*C15</f>
        <v>0</v>
      </c>
      <c r="R15" s="35"/>
      <c r="S15" s="35" t="s">
        <v>102</v>
      </c>
      <c r="T15" s="35"/>
      <c r="U15" s="35"/>
      <c r="V15" s="35"/>
      <c r="W15" s="35"/>
      <c r="X15" s="35"/>
      <c r="Y15" s="35"/>
      <c r="Z15" s="35"/>
    </row>
    <row r="16" spans="1:26" s="36" customFormat="1" ht="16" x14ac:dyDescent="0.2">
      <c r="A16" s="43"/>
      <c r="B16" s="88"/>
      <c r="C16" s="89"/>
      <c r="D16" s="90"/>
      <c r="E16" s="91"/>
      <c r="F16" s="92"/>
      <c r="G16" s="92"/>
      <c r="H16" s="92"/>
      <c r="I16" s="92"/>
      <c r="J16" s="92"/>
      <c r="K16" s="92"/>
      <c r="L16" s="92"/>
      <c r="M16" s="92"/>
      <c r="N16" s="92"/>
      <c r="O16" s="92"/>
      <c r="P16" s="93"/>
      <c r="Q16" s="194">
        <f t="shared" si="0"/>
        <v>0</v>
      </c>
      <c r="R16" s="35"/>
      <c r="S16" s="35"/>
      <c r="T16" s="35" t="s">
        <v>57</v>
      </c>
      <c r="U16" s="35"/>
      <c r="V16" s="35"/>
      <c r="W16" s="35"/>
      <c r="X16" s="35"/>
      <c r="Y16" s="35"/>
      <c r="Z16" s="35"/>
    </row>
    <row r="17" spans="1:26" s="36" customFormat="1" ht="16" x14ac:dyDescent="0.2">
      <c r="A17" s="43"/>
      <c r="B17" s="88"/>
      <c r="C17" s="89"/>
      <c r="D17" s="90"/>
      <c r="E17" s="91"/>
      <c r="F17" s="92"/>
      <c r="G17" s="92"/>
      <c r="H17" s="92"/>
      <c r="I17" s="92"/>
      <c r="J17" s="92"/>
      <c r="K17" s="92"/>
      <c r="L17" s="92"/>
      <c r="M17" s="92"/>
      <c r="N17" s="92"/>
      <c r="O17" s="92"/>
      <c r="P17" s="93"/>
      <c r="Q17" s="194">
        <f t="shared" si="0"/>
        <v>0</v>
      </c>
      <c r="R17" s="35"/>
      <c r="S17" s="35"/>
      <c r="T17" s="35" t="s">
        <v>149</v>
      </c>
      <c r="U17" s="35"/>
      <c r="V17" s="35"/>
      <c r="W17" s="35"/>
      <c r="X17" s="35"/>
      <c r="Y17" s="35"/>
      <c r="Z17" s="35"/>
    </row>
    <row r="18" spans="1:26" s="36" customFormat="1" ht="17" thickBot="1" x14ac:dyDescent="0.25">
      <c r="A18" s="43"/>
      <c r="B18" s="94"/>
      <c r="C18" s="95"/>
      <c r="D18" s="96"/>
      <c r="E18" s="97"/>
      <c r="F18" s="98"/>
      <c r="G18" s="98"/>
      <c r="H18" s="98"/>
      <c r="I18" s="98"/>
      <c r="J18" s="98"/>
      <c r="K18" s="98"/>
      <c r="L18" s="98"/>
      <c r="M18" s="98"/>
      <c r="N18" s="98"/>
      <c r="O18" s="98"/>
      <c r="P18" s="99"/>
      <c r="Q18" s="195">
        <f t="shared" si="0"/>
        <v>0</v>
      </c>
      <c r="R18" s="35"/>
      <c r="S18" s="35"/>
      <c r="T18" s="35" t="s">
        <v>150</v>
      </c>
      <c r="U18" s="35"/>
      <c r="V18" s="35"/>
      <c r="W18" s="35"/>
      <c r="X18" s="35"/>
      <c r="Y18" s="35"/>
      <c r="Z18" s="35"/>
    </row>
    <row r="19" spans="1:26" x14ac:dyDescent="0.15">
      <c r="A19" s="44"/>
      <c r="B19" s="24"/>
      <c r="C19" s="21"/>
      <c r="D19" s="196" t="s">
        <v>116</v>
      </c>
      <c r="E19" s="197">
        <f>SUMPRODUCT($C$14:$C$18,E14:E18)</f>
        <v>0</v>
      </c>
      <c r="F19" s="197">
        <f t="shared" ref="F19:P19" si="1">SUMPRODUCT($C$14:$C$18,F14:F18)</f>
        <v>0</v>
      </c>
      <c r="G19" s="197">
        <f t="shared" si="1"/>
        <v>0</v>
      </c>
      <c r="H19" s="197">
        <f t="shared" si="1"/>
        <v>0</v>
      </c>
      <c r="I19" s="197">
        <f t="shared" si="1"/>
        <v>0</v>
      </c>
      <c r="J19" s="197">
        <f t="shared" si="1"/>
        <v>0</v>
      </c>
      <c r="K19" s="197">
        <f t="shared" si="1"/>
        <v>0</v>
      </c>
      <c r="L19" s="197">
        <f t="shared" si="1"/>
        <v>0</v>
      </c>
      <c r="M19" s="197">
        <f t="shared" si="1"/>
        <v>0</v>
      </c>
      <c r="N19" s="197">
        <f t="shared" si="1"/>
        <v>0</v>
      </c>
      <c r="O19" s="197">
        <f t="shared" si="1"/>
        <v>0</v>
      </c>
      <c r="P19" s="197">
        <f t="shared" si="1"/>
        <v>0</v>
      </c>
      <c r="Q19" s="23"/>
      <c r="S19" s="21" t="s">
        <v>104</v>
      </c>
      <c r="T19" s="21" t="str">
        <f>IF(B16="","",B16)</f>
        <v/>
      </c>
    </row>
    <row r="20" spans="1:26" x14ac:dyDescent="0.15">
      <c r="A20" s="44"/>
      <c r="B20" s="24"/>
      <c r="C20" s="21"/>
      <c r="D20" s="196"/>
      <c r="E20" s="197"/>
      <c r="F20" s="197"/>
      <c r="G20" s="197"/>
      <c r="H20" s="197"/>
      <c r="I20" s="197"/>
      <c r="J20" s="197"/>
      <c r="K20" s="197"/>
      <c r="L20" s="197"/>
      <c r="M20" s="197"/>
      <c r="N20" s="197"/>
      <c r="O20" s="197"/>
      <c r="P20" s="197"/>
      <c r="Q20" s="23"/>
    </row>
    <row r="21" spans="1:26" ht="16" x14ac:dyDescent="0.15">
      <c r="A21" s="44"/>
      <c r="B21" s="295" t="s">
        <v>161</v>
      </c>
      <c r="C21" s="295"/>
      <c r="D21" s="295"/>
      <c r="E21" s="295"/>
      <c r="F21" s="295"/>
      <c r="G21" s="21"/>
      <c r="H21" s="21"/>
      <c r="I21" s="21"/>
      <c r="J21" s="21"/>
      <c r="K21" s="21"/>
      <c r="L21" s="21"/>
      <c r="M21" s="21"/>
      <c r="N21" s="21"/>
      <c r="O21" s="21"/>
      <c r="S21" s="21" t="s">
        <v>105</v>
      </c>
      <c r="T21" s="21" t="str">
        <f>IF(B17="","",B17)</f>
        <v/>
      </c>
    </row>
    <row r="22" spans="1:26" s="36" customFormat="1" ht="17" thickBot="1" x14ac:dyDescent="0.25">
      <c r="A22" s="43"/>
      <c r="B22" s="63"/>
      <c r="C22" s="100">
        <v>6</v>
      </c>
      <c r="D22" s="100">
        <v>5</v>
      </c>
      <c r="E22" s="100">
        <v>4</v>
      </c>
      <c r="F22" s="100">
        <v>3</v>
      </c>
      <c r="G22" s="100">
        <v>2</v>
      </c>
      <c r="H22" s="186" t="s">
        <v>115</v>
      </c>
      <c r="I22" s="35"/>
      <c r="J22" s="35"/>
      <c r="K22" s="80"/>
      <c r="L22" s="80"/>
      <c r="M22" s="35"/>
      <c r="N22" s="35"/>
      <c r="O22" s="35"/>
      <c r="P22" s="35"/>
      <c r="Q22" s="35"/>
      <c r="R22" s="35"/>
      <c r="S22" s="35" t="s">
        <v>106</v>
      </c>
      <c r="T22" s="35" t="str">
        <f>IF(B18="","",B18)</f>
        <v/>
      </c>
      <c r="U22" s="35"/>
      <c r="V22" s="35"/>
      <c r="W22" s="35"/>
      <c r="X22" s="35"/>
      <c r="Y22" s="35"/>
      <c r="Z22" s="35"/>
    </row>
    <row r="23" spans="1:26" s="36" customFormat="1" ht="16" x14ac:dyDescent="0.2">
      <c r="A23" s="43"/>
      <c r="B23" s="43" t="s">
        <v>77</v>
      </c>
      <c r="C23" s="46"/>
      <c r="D23" s="64"/>
      <c r="E23" s="64"/>
      <c r="F23" s="64"/>
      <c r="G23" s="64"/>
      <c r="H23" s="198" t="str">
        <f>C9&amp;" "&amp;D9</f>
        <v xml:space="preserve"> </v>
      </c>
      <c r="I23" s="35"/>
      <c r="J23" s="35"/>
      <c r="K23" s="80"/>
      <c r="L23" s="80"/>
      <c r="M23" s="35"/>
      <c r="N23" s="35"/>
      <c r="O23" s="35"/>
      <c r="P23" s="35"/>
      <c r="Q23" s="35"/>
      <c r="R23" s="35"/>
      <c r="S23" s="35" t="s">
        <v>107</v>
      </c>
      <c r="T23" s="35" t="s">
        <v>120</v>
      </c>
      <c r="U23" s="35"/>
      <c r="V23" s="35"/>
      <c r="W23" s="35"/>
      <c r="X23" s="35"/>
      <c r="Y23" s="35"/>
      <c r="Z23" s="35"/>
    </row>
    <row r="24" spans="1:26" s="36" customFormat="1" ht="17" thickBot="1" x14ac:dyDescent="0.25">
      <c r="A24" s="43"/>
      <c r="B24" s="43" t="s">
        <v>78</v>
      </c>
      <c r="C24" s="101"/>
      <c r="D24" s="103"/>
      <c r="E24" s="102"/>
      <c r="F24" s="103"/>
      <c r="G24" s="103"/>
      <c r="H24" s="104"/>
      <c r="I24" s="35"/>
      <c r="J24" s="35"/>
      <c r="K24" s="35"/>
      <c r="L24" s="35"/>
      <c r="M24" s="35"/>
      <c r="N24" s="35"/>
      <c r="O24" s="35"/>
      <c r="P24" s="35"/>
      <c r="Q24" s="35"/>
      <c r="R24" s="35"/>
      <c r="S24" s="35" t="s">
        <v>103</v>
      </c>
      <c r="T24" s="35" t="s">
        <v>83</v>
      </c>
      <c r="U24" s="35"/>
      <c r="V24" s="35"/>
      <c r="W24" s="35"/>
      <c r="X24" s="35"/>
      <c r="Y24" s="35"/>
      <c r="Z24" s="35"/>
    </row>
    <row r="25" spans="1:26" s="36" customFormat="1" ht="16" x14ac:dyDescent="0.2">
      <c r="A25" s="43"/>
      <c r="B25" s="35"/>
      <c r="C25" s="35"/>
      <c r="D25" s="105"/>
      <c r="E25" s="35"/>
      <c r="F25" s="35"/>
      <c r="G25" s="35"/>
      <c r="H25" s="35"/>
      <c r="I25" s="35"/>
      <c r="J25" s="35"/>
      <c r="K25" s="35"/>
      <c r="L25" s="35"/>
      <c r="M25" s="35"/>
      <c r="N25" s="35"/>
      <c r="O25" s="35"/>
      <c r="P25" s="35"/>
      <c r="Q25" s="35"/>
      <c r="R25" s="35"/>
      <c r="S25" s="35" t="s">
        <v>108</v>
      </c>
      <c r="T25" s="35" t="s">
        <v>84</v>
      </c>
      <c r="U25" s="35"/>
      <c r="V25" s="35"/>
      <c r="W25" s="35"/>
      <c r="X25" s="35"/>
      <c r="Y25" s="35"/>
      <c r="Z25" s="35"/>
    </row>
    <row r="26" spans="1:26" ht="15" thickBot="1" x14ac:dyDescent="0.2">
      <c r="A26" s="44"/>
      <c r="B26" s="21"/>
      <c r="C26" s="21"/>
      <c r="D26" s="21"/>
      <c r="E26" s="32"/>
      <c r="F26" s="21"/>
      <c r="G26" s="21"/>
      <c r="H26" s="21"/>
      <c r="I26" s="21"/>
      <c r="J26" s="21"/>
      <c r="K26" s="21"/>
      <c r="L26" s="21"/>
      <c r="M26" s="21"/>
      <c r="N26" s="21"/>
      <c r="O26" s="21"/>
      <c r="S26" s="21" t="s">
        <v>109</v>
      </c>
    </row>
    <row r="27" spans="1:26" ht="17" thickBot="1" x14ac:dyDescent="0.2">
      <c r="A27" s="44"/>
      <c r="B27" s="37" t="s">
        <v>162</v>
      </c>
      <c r="C27" s="37"/>
      <c r="E27" s="199"/>
      <c r="F27" s="21"/>
      <c r="G27" s="21"/>
      <c r="H27" s="21"/>
      <c r="I27" s="21"/>
      <c r="J27" s="21"/>
      <c r="K27" s="21"/>
      <c r="L27" s="21"/>
      <c r="M27" s="21"/>
      <c r="N27" s="21"/>
      <c r="O27" s="21"/>
      <c r="S27" s="21" t="s">
        <v>110</v>
      </c>
      <c r="T27" s="25" t="s">
        <v>53</v>
      </c>
    </row>
    <row r="28" spans="1:26" s="21" customFormat="1" ht="15" thickBot="1" x14ac:dyDescent="0.2">
      <c r="A28" s="44"/>
      <c r="D28" s="32"/>
      <c r="S28" s="21" t="s">
        <v>111</v>
      </c>
      <c r="T28" s="25" t="s">
        <v>1</v>
      </c>
    </row>
    <row r="29" spans="1:26" ht="17" thickBot="1" x14ac:dyDescent="0.2">
      <c r="A29" s="44"/>
      <c r="B29" s="37" t="s">
        <v>163</v>
      </c>
      <c r="C29" s="37"/>
      <c r="D29" s="37"/>
      <c r="E29" s="200"/>
      <c r="F29" s="34"/>
      <c r="G29" s="21"/>
      <c r="H29" s="21"/>
      <c r="I29" s="21"/>
      <c r="J29" s="21"/>
      <c r="K29" s="21"/>
      <c r="L29" s="21"/>
      <c r="M29" s="21"/>
      <c r="N29" s="21"/>
      <c r="O29" s="21"/>
      <c r="S29" s="21" t="s">
        <v>112</v>
      </c>
      <c r="T29" s="25" t="s">
        <v>94</v>
      </c>
    </row>
    <row r="30" spans="1:26" s="21" customFormat="1" x14ac:dyDescent="0.15">
      <c r="A30" s="44"/>
      <c r="D30" s="32"/>
      <c r="S30" s="21" t="s">
        <v>113</v>
      </c>
      <c r="T30" s="25" t="s">
        <v>3</v>
      </c>
    </row>
    <row r="31" spans="1:26" ht="16" x14ac:dyDescent="0.15">
      <c r="A31" s="44"/>
      <c r="B31" s="230" t="s">
        <v>166</v>
      </c>
      <c r="C31" s="230"/>
      <c r="D31" s="230"/>
      <c r="E31" s="230"/>
      <c r="F31" s="230"/>
      <c r="G31" s="230"/>
      <c r="H31" s="230"/>
      <c r="I31" s="230"/>
      <c r="J31" s="26"/>
      <c r="K31" s="26"/>
      <c r="L31" s="21"/>
      <c r="M31" s="21"/>
      <c r="N31" s="21"/>
      <c r="O31" s="21"/>
      <c r="S31" s="21" t="s">
        <v>114</v>
      </c>
      <c r="T31" s="25" t="s">
        <v>11</v>
      </c>
    </row>
    <row r="32" spans="1:26" s="21" customFormat="1" ht="15" thickBot="1" x14ac:dyDescent="0.2">
      <c r="A32" s="44"/>
      <c r="D32" s="32"/>
      <c r="T32" s="25" t="s">
        <v>9</v>
      </c>
    </row>
    <row r="33" spans="1:27" x14ac:dyDescent="0.15">
      <c r="A33" s="44"/>
      <c r="B33" s="257"/>
      <c r="C33" s="258"/>
      <c r="D33" s="258"/>
      <c r="E33" s="258"/>
      <c r="F33" s="258"/>
      <c r="G33" s="258"/>
      <c r="H33" s="258"/>
      <c r="I33" s="258"/>
      <c r="J33" s="258"/>
      <c r="K33" s="259"/>
      <c r="L33" s="21"/>
      <c r="M33" s="21"/>
      <c r="N33" s="21"/>
      <c r="O33" s="21"/>
      <c r="T33" s="25" t="s">
        <v>6</v>
      </c>
    </row>
    <row r="34" spans="1:27" x14ac:dyDescent="0.15">
      <c r="A34" s="44"/>
      <c r="B34" s="260"/>
      <c r="C34" s="261"/>
      <c r="D34" s="261"/>
      <c r="E34" s="261"/>
      <c r="F34" s="261"/>
      <c r="G34" s="261"/>
      <c r="H34" s="261"/>
      <c r="I34" s="261"/>
      <c r="J34" s="261"/>
      <c r="K34" s="262"/>
      <c r="L34" s="21"/>
      <c r="M34" s="21"/>
      <c r="N34" s="21"/>
      <c r="O34" s="21"/>
      <c r="T34" s="25" t="s">
        <v>12</v>
      </c>
    </row>
    <row r="35" spans="1:27" ht="15" thickBot="1" x14ac:dyDescent="0.2">
      <c r="A35" s="44"/>
      <c r="B35" s="263"/>
      <c r="C35" s="264"/>
      <c r="D35" s="264"/>
      <c r="E35" s="264"/>
      <c r="F35" s="264"/>
      <c r="G35" s="264"/>
      <c r="H35" s="264"/>
      <c r="I35" s="264"/>
      <c r="J35" s="264"/>
      <c r="K35" s="265"/>
      <c r="L35" s="21"/>
      <c r="M35" s="21"/>
      <c r="N35" s="21"/>
      <c r="O35" s="21"/>
      <c r="T35" s="24" t="s">
        <v>140</v>
      </c>
    </row>
    <row r="36" spans="1:27" s="21" customFormat="1" x14ac:dyDescent="0.15">
      <c r="A36" s="44"/>
      <c r="B36" s="31"/>
      <c r="C36" s="31"/>
      <c r="D36" s="31"/>
      <c r="E36" s="31"/>
      <c r="F36" s="31"/>
      <c r="G36" s="31"/>
      <c r="H36" s="31"/>
      <c r="I36" s="31"/>
      <c r="J36" s="31"/>
      <c r="K36" s="31"/>
      <c r="T36" s="25" t="s">
        <v>2</v>
      </c>
    </row>
    <row r="37" spans="1:27" s="106" customFormat="1" ht="47" customHeight="1" x14ac:dyDescent="0.15">
      <c r="A37" s="201"/>
      <c r="B37" s="267" t="s">
        <v>173</v>
      </c>
      <c r="C37" s="267"/>
      <c r="D37" s="267"/>
      <c r="E37" s="267"/>
      <c r="F37" s="267"/>
      <c r="G37" s="267"/>
      <c r="H37" s="267"/>
      <c r="I37" s="267"/>
      <c r="J37" s="267"/>
      <c r="K37" s="267"/>
      <c r="L37" s="267"/>
      <c r="M37" s="267"/>
      <c r="N37" s="115"/>
      <c r="O37" s="116"/>
      <c r="P37" s="116"/>
      <c r="Q37" s="116"/>
      <c r="R37" s="116"/>
      <c r="S37" s="116"/>
      <c r="T37" s="117" t="s">
        <v>4</v>
      </c>
      <c r="U37" s="116"/>
      <c r="V37" s="116"/>
      <c r="W37" s="116"/>
      <c r="X37" s="116"/>
      <c r="Y37" s="116"/>
      <c r="Z37" s="116"/>
      <c r="AA37" s="116"/>
    </row>
    <row r="38" spans="1:27" s="21" customFormat="1" x14ac:dyDescent="0.15">
      <c r="A38" s="44"/>
      <c r="B38" s="31"/>
      <c r="C38" s="31"/>
      <c r="D38" s="31"/>
      <c r="E38" s="31"/>
      <c r="F38" s="31"/>
      <c r="G38" s="31"/>
      <c r="H38" s="31"/>
      <c r="I38" s="31"/>
      <c r="J38" s="31"/>
      <c r="K38" s="31"/>
      <c r="T38" s="25" t="s">
        <v>54</v>
      </c>
    </row>
    <row r="39" spans="1:27" s="36" customFormat="1" ht="20" customHeight="1" x14ac:dyDescent="0.2">
      <c r="A39" s="43"/>
      <c r="B39" s="219" t="s">
        <v>148</v>
      </c>
      <c r="C39" s="185" t="s">
        <v>141</v>
      </c>
      <c r="D39" s="251" t="s">
        <v>159</v>
      </c>
      <c r="E39" s="251"/>
      <c r="F39" s="251"/>
      <c r="G39" s="251" t="s">
        <v>160</v>
      </c>
      <c r="H39" s="251"/>
      <c r="I39" s="251"/>
      <c r="J39" s="251"/>
      <c r="K39" s="251"/>
      <c r="L39" s="251"/>
      <c r="M39" s="251"/>
      <c r="N39" s="251"/>
      <c r="O39" s="35"/>
      <c r="P39" s="35"/>
      <c r="Q39" s="35"/>
      <c r="R39" s="35"/>
      <c r="S39" s="35">
        <v>60</v>
      </c>
      <c r="T39" s="42" t="s">
        <v>95</v>
      </c>
      <c r="U39" s="35"/>
      <c r="V39" s="35"/>
      <c r="W39" s="35"/>
      <c r="X39" s="35"/>
      <c r="Y39" s="35"/>
      <c r="Z39" s="35"/>
    </row>
    <row r="40" spans="1:27" x14ac:dyDescent="0.15">
      <c r="A40" s="44"/>
      <c r="B40" s="113"/>
      <c r="C40" s="114"/>
      <c r="D40" s="252" t="s">
        <v>83</v>
      </c>
      <c r="E40" s="252"/>
      <c r="F40" s="252"/>
      <c r="G40" s="302"/>
      <c r="H40" s="302"/>
      <c r="I40" s="302"/>
      <c r="J40" s="302"/>
      <c r="K40" s="302"/>
      <c r="L40" s="302"/>
      <c r="M40" s="302"/>
      <c r="N40" s="303"/>
      <c r="O40" s="21"/>
      <c r="S40" s="21">
        <v>90</v>
      </c>
      <c r="T40" s="25" t="s">
        <v>5</v>
      </c>
    </row>
    <row r="41" spans="1:27" x14ac:dyDescent="0.15">
      <c r="A41" s="44"/>
      <c r="B41" s="13"/>
      <c r="C41" s="10"/>
      <c r="D41" s="253"/>
      <c r="E41" s="253"/>
      <c r="F41" s="253"/>
      <c r="G41" s="247"/>
      <c r="H41" s="247"/>
      <c r="I41" s="247"/>
      <c r="J41" s="247"/>
      <c r="K41" s="247"/>
      <c r="L41" s="247"/>
      <c r="M41" s="247"/>
      <c r="N41" s="248"/>
      <c r="O41" s="21"/>
    </row>
    <row r="42" spans="1:27" x14ac:dyDescent="0.15">
      <c r="A42" s="44"/>
      <c r="B42" s="13"/>
      <c r="C42" s="10"/>
      <c r="D42" s="253"/>
      <c r="E42" s="253"/>
      <c r="F42" s="253"/>
      <c r="G42" s="247"/>
      <c r="H42" s="247"/>
      <c r="I42" s="247"/>
      <c r="J42" s="247"/>
      <c r="K42" s="247"/>
      <c r="L42" s="247"/>
      <c r="M42" s="247"/>
      <c r="N42" s="248"/>
      <c r="O42" s="21"/>
    </row>
    <row r="43" spans="1:27" x14ac:dyDescent="0.15">
      <c r="A43" s="44"/>
      <c r="B43" s="13"/>
      <c r="C43" s="10"/>
      <c r="D43" s="253"/>
      <c r="E43" s="253"/>
      <c r="F43" s="253"/>
      <c r="G43" s="247"/>
      <c r="H43" s="247"/>
      <c r="I43" s="247"/>
      <c r="J43" s="247"/>
      <c r="K43" s="247"/>
      <c r="L43" s="247"/>
      <c r="M43" s="247"/>
      <c r="N43" s="248"/>
      <c r="O43" s="21"/>
      <c r="T43" s="25"/>
    </row>
    <row r="44" spans="1:27" ht="15" thickBot="1" x14ac:dyDescent="0.2">
      <c r="A44" s="44"/>
      <c r="B44" s="14"/>
      <c r="C44" s="11"/>
      <c r="D44" s="254"/>
      <c r="E44" s="254"/>
      <c r="F44" s="254"/>
      <c r="G44" s="249"/>
      <c r="H44" s="249"/>
      <c r="I44" s="249"/>
      <c r="J44" s="249"/>
      <c r="K44" s="249"/>
      <c r="L44" s="249"/>
      <c r="M44" s="249"/>
      <c r="N44" s="250"/>
      <c r="O44" s="21"/>
      <c r="T44" s="25"/>
    </row>
    <row r="45" spans="1:27" x14ac:dyDescent="0.15">
      <c r="A45" s="44"/>
      <c r="B45" s="8"/>
      <c r="C45" s="8"/>
      <c r="D45" s="8"/>
      <c r="E45" s="61"/>
      <c r="F45" s="61"/>
      <c r="G45" s="61"/>
      <c r="H45" s="61"/>
      <c r="I45" s="61"/>
      <c r="J45" s="61"/>
      <c r="K45" s="61"/>
      <c r="L45" s="21"/>
      <c r="M45" s="21"/>
      <c r="N45" s="21"/>
      <c r="O45" s="21"/>
      <c r="T45" s="25"/>
    </row>
    <row r="46" spans="1:27" ht="33" customHeight="1" x14ac:dyDescent="0.15">
      <c r="A46" s="44"/>
      <c r="B46" s="294" t="s">
        <v>167</v>
      </c>
      <c r="C46" s="294"/>
      <c r="D46" s="294"/>
      <c r="E46" s="294"/>
      <c r="F46" s="294"/>
      <c r="G46" s="294"/>
      <c r="H46" s="294"/>
      <c r="I46" s="294"/>
      <c r="J46" s="294"/>
      <c r="K46" s="294"/>
      <c r="L46" s="294"/>
      <c r="M46" s="294"/>
      <c r="N46" s="27"/>
      <c r="O46" s="27"/>
      <c r="P46" s="27"/>
      <c r="Q46" s="27"/>
      <c r="T46" s="25"/>
    </row>
    <row r="47" spans="1:27" s="21" customFormat="1" x14ac:dyDescent="0.15">
      <c r="A47" s="44"/>
      <c r="D47" s="32"/>
      <c r="S47" s="21">
        <v>30</v>
      </c>
      <c r="T47" s="25"/>
    </row>
    <row r="48" spans="1:27" s="39" customFormat="1" ht="27" customHeight="1" thickBot="1" x14ac:dyDescent="0.2">
      <c r="A48" s="187"/>
      <c r="B48" s="219" t="s">
        <v>145</v>
      </c>
      <c r="C48" s="219" t="s">
        <v>73</v>
      </c>
      <c r="D48" s="185" t="s">
        <v>74</v>
      </c>
      <c r="E48" s="251" t="s">
        <v>81</v>
      </c>
      <c r="F48" s="251"/>
      <c r="G48" s="251"/>
      <c r="H48" s="251"/>
      <c r="I48" s="251"/>
      <c r="J48" s="251"/>
      <c r="K48" s="251"/>
      <c r="L48" s="251"/>
      <c r="M48" s="251"/>
      <c r="N48" s="251"/>
      <c r="O48" s="38"/>
      <c r="P48" s="38"/>
      <c r="Q48" s="38"/>
      <c r="R48" s="38"/>
      <c r="S48" s="38">
        <v>60</v>
      </c>
      <c r="T48" s="107"/>
      <c r="U48" s="38"/>
      <c r="V48" s="38"/>
      <c r="W48" s="38"/>
      <c r="X48" s="38"/>
      <c r="Y48" s="38"/>
      <c r="Z48" s="38"/>
    </row>
    <row r="49" spans="1:26" x14ac:dyDescent="0.15">
      <c r="A49" s="44"/>
      <c r="B49" s="12"/>
      <c r="C49" s="19"/>
      <c r="D49" s="9"/>
      <c r="E49" s="299"/>
      <c r="F49" s="300"/>
      <c r="G49" s="300"/>
      <c r="H49" s="300"/>
      <c r="I49" s="300"/>
      <c r="J49" s="300"/>
      <c r="K49" s="300"/>
      <c r="L49" s="300"/>
      <c r="M49" s="300"/>
      <c r="N49" s="301"/>
      <c r="O49" s="21"/>
      <c r="S49" s="21">
        <v>90</v>
      </c>
    </row>
    <row r="50" spans="1:26" x14ac:dyDescent="0.15">
      <c r="A50" s="44"/>
      <c r="B50" s="13"/>
      <c r="C50" s="224"/>
      <c r="D50" s="10"/>
      <c r="E50" s="279"/>
      <c r="F50" s="280"/>
      <c r="G50" s="280"/>
      <c r="H50" s="280"/>
      <c r="I50" s="280"/>
      <c r="J50" s="280"/>
      <c r="K50" s="280"/>
      <c r="L50" s="280"/>
      <c r="M50" s="280"/>
      <c r="N50" s="281"/>
      <c r="O50" s="21"/>
    </row>
    <row r="51" spans="1:26" x14ac:dyDescent="0.15">
      <c r="A51" s="44"/>
      <c r="B51" s="13"/>
      <c r="C51" s="224"/>
      <c r="D51" s="10"/>
      <c r="E51" s="279"/>
      <c r="F51" s="280"/>
      <c r="G51" s="280"/>
      <c r="H51" s="280"/>
      <c r="I51" s="280"/>
      <c r="J51" s="280"/>
      <c r="K51" s="280"/>
      <c r="L51" s="280"/>
      <c r="M51" s="280"/>
      <c r="N51" s="281"/>
      <c r="O51" s="21"/>
    </row>
    <row r="52" spans="1:26" x14ac:dyDescent="0.15">
      <c r="A52" s="44"/>
      <c r="B52" s="13"/>
      <c r="C52" s="224"/>
      <c r="D52" s="10"/>
      <c r="E52" s="279"/>
      <c r="F52" s="280"/>
      <c r="G52" s="280"/>
      <c r="H52" s="280"/>
      <c r="I52" s="280"/>
      <c r="J52" s="280"/>
      <c r="K52" s="280"/>
      <c r="L52" s="280"/>
      <c r="M52" s="280"/>
      <c r="N52" s="281"/>
      <c r="O52" s="21"/>
      <c r="T52" s="25"/>
    </row>
    <row r="53" spans="1:26" ht="15" thickBot="1" x14ac:dyDescent="0.2">
      <c r="A53" s="44"/>
      <c r="B53" s="14"/>
      <c r="C53" s="225"/>
      <c r="D53" s="11"/>
      <c r="E53" s="282"/>
      <c r="F53" s="283"/>
      <c r="G53" s="283"/>
      <c r="H53" s="283"/>
      <c r="I53" s="283"/>
      <c r="J53" s="283"/>
      <c r="K53" s="283"/>
      <c r="L53" s="283"/>
      <c r="M53" s="283"/>
      <c r="N53" s="284"/>
      <c r="O53" s="21"/>
      <c r="T53" s="25"/>
    </row>
    <row r="54" spans="1:26" s="21" customFormat="1" x14ac:dyDescent="0.15">
      <c r="A54" s="44"/>
      <c r="B54" s="24"/>
      <c r="C54" s="59"/>
      <c r="D54" s="60"/>
      <c r="E54" s="24"/>
      <c r="F54" s="24"/>
      <c r="G54" s="24"/>
      <c r="H54" s="24"/>
      <c r="I54" s="24"/>
      <c r="J54" s="24"/>
      <c r="K54" s="24"/>
      <c r="L54" s="24"/>
      <c r="M54" s="24"/>
      <c r="N54" s="24"/>
      <c r="T54" s="25"/>
    </row>
    <row r="55" spans="1:26" s="36" customFormat="1" ht="46" customHeight="1" x14ac:dyDescent="0.2">
      <c r="A55" s="43"/>
      <c r="B55" s="234" t="s">
        <v>168</v>
      </c>
      <c r="C55" s="234"/>
      <c r="D55" s="234"/>
      <c r="E55" s="234"/>
      <c r="F55" s="234"/>
      <c r="G55" s="234"/>
      <c r="H55" s="234"/>
      <c r="I55" s="234"/>
      <c r="J55" s="234"/>
      <c r="K55" s="234"/>
      <c r="L55" s="234"/>
      <c r="M55" s="234"/>
      <c r="N55" s="202"/>
      <c r="O55" s="35"/>
      <c r="P55" s="35"/>
      <c r="Q55" s="35"/>
      <c r="R55" s="35"/>
      <c r="S55" s="35"/>
      <c r="T55" s="42"/>
      <c r="U55" s="35"/>
      <c r="V55" s="35"/>
      <c r="W55" s="35"/>
      <c r="X55" s="35"/>
      <c r="Y55" s="35"/>
      <c r="Z55" s="35"/>
    </row>
    <row r="56" spans="1:26" s="21" customFormat="1" x14ac:dyDescent="0.15">
      <c r="A56" s="44"/>
      <c r="D56" s="32"/>
      <c r="T56" s="25"/>
    </row>
    <row r="57" spans="1:26" s="39" customFormat="1" ht="27" customHeight="1" x14ac:dyDescent="0.15">
      <c r="A57" s="187"/>
      <c r="B57" s="219" t="s">
        <v>144</v>
      </c>
      <c r="C57" s="219" t="s">
        <v>142</v>
      </c>
      <c r="D57" s="185" t="s">
        <v>147</v>
      </c>
      <c r="E57" s="251" t="s">
        <v>143</v>
      </c>
      <c r="F57" s="251"/>
      <c r="G57" s="251"/>
      <c r="H57" s="251"/>
      <c r="I57" s="251"/>
      <c r="J57" s="251"/>
      <c r="K57" s="251"/>
      <c r="L57" s="251"/>
      <c r="M57" s="251"/>
      <c r="N57" s="251"/>
      <c r="O57" s="38"/>
      <c r="P57" s="38"/>
      <c r="Q57" s="38"/>
      <c r="R57" s="38"/>
      <c r="S57" s="38">
        <v>60</v>
      </c>
      <c r="T57" s="107"/>
      <c r="U57" s="38"/>
      <c r="V57" s="38"/>
      <c r="W57" s="38"/>
      <c r="X57" s="38"/>
      <c r="Y57" s="38"/>
      <c r="Z57" s="38"/>
    </row>
    <row r="58" spans="1:26" s="36" customFormat="1" ht="16" x14ac:dyDescent="0.2">
      <c r="A58" s="43"/>
      <c r="B58" s="110"/>
      <c r="C58" s="111"/>
      <c r="D58" s="112"/>
      <c r="E58" s="255"/>
      <c r="F58" s="255"/>
      <c r="G58" s="255"/>
      <c r="H58" s="255"/>
      <c r="I58" s="255"/>
      <c r="J58" s="255"/>
      <c r="K58" s="255"/>
      <c r="L58" s="255"/>
      <c r="M58" s="255"/>
      <c r="N58" s="256"/>
      <c r="O58" s="35"/>
      <c r="P58" s="35"/>
      <c r="Q58" s="35"/>
      <c r="R58" s="35"/>
      <c r="S58" s="35">
        <v>90</v>
      </c>
      <c r="T58" s="35"/>
      <c r="U58" s="35"/>
      <c r="V58" s="35"/>
      <c r="W58" s="35"/>
      <c r="X58" s="35"/>
      <c r="Y58" s="35"/>
      <c r="Z58" s="35"/>
    </row>
    <row r="59" spans="1:26" s="36" customFormat="1" ht="16" x14ac:dyDescent="0.2">
      <c r="A59" s="43"/>
      <c r="B59" s="52"/>
      <c r="C59" s="53"/>
      <c r="D59" s="54"/>
      <c r="E59" s="235"/>
      <c r="F59" s="235"/>
      <c r="G59" s="235"/>
      <c r="H59" s="235"/>
      <c r="I59" s="235"/>
      <c r="J59" s="235"/>
      <c r="K59" s="235"/>
      <c r="L59" s="235"/>
      <c r="M59" s="235"/>
      <c r="N59" s="266"/>
      <c r="O59" s="35"/>
      <c r="P59" s="35"/>
      <c r="Q59" s="35"/>
      <c r="R59" s="35"/>
      <c r="S59" s="35"/>
      <c r="T59" s="35"/>
      <c r="U59" s="35"/>
      <c r="V59" s="35"/>
      <c r="W59" s="35"/>
      <c r="X59" s="35"/>
      <c r="Y59" s="35"/>
      <c r="Z59" s="35"/>
    </row>
    <row r="60" spans="1:26" s="36" customFormat="1" ht="16" x14ac:dyDescent="0.2">
      <c r="A60" s="43"/>
      <c r="B60" s="52"/>
      <c r="C60" s="53"/>
      <c r="D60" s="54"/>
      <c r="E60" s="235"/>
      <c r="F60" s="235"/>
      <c r="G60" s="235"/>
      <c r="H60" s="235"/>
      <c r="I60" s="235"/>
      <c r="J60" s="235"/>
      <c r="K60" s="235"/>
      <c r="L60" s="235"/>
      <c r="M60" s="235"/>
      <c r="N60" s="266"/>
      <c r="O60" s="35"/>
      <c r="P60" s="35"/>
      <c r="Q60" s="35"/>
      <c r="R60" s="35"/>
      <c r="S60" s="35"/>
      <c r="T60" s="35"/>
      <c r="U60" s="35"/>
      <c r="V60" s="35"/>
      <c r="W60" s="35"/>
      <c r="X60" s="35"/>
      <c r="Y60" s="35"/>
      <c r="Z60" s="35"/>
    </row>
    <row r="61" spans="1:26" s="36" customFormat="1" ht="16" x14ac:dyDescent="0.2">
      <c r="A61" s="43"/>
      <c r="B61" s="52"/>
      <c r="C61" s="53"/>
      <c r="D61" s="54"/>
      <c r="E61" s="235"/>
      <c r="F61" s="235"/>
      <c r="G61" s="235"/>
      <c r="H61" s="235"/>
      <c r="I61" s="235"/>
      <c r="J61" s="235"/>
      <c r="K61" s="235"/>
      <c r="L61" s="235"/>
      <c r="M61" s="235"/>
      <c r="N61" s="266"/>
      <c r="O61" s="35"/>
      <c r="P61" s="35"/>
      <c r="Q61" s="35"/>
      <c r="R61" s="35"/>
      <c r="S61" s="35"/>
      <c r="T61" s="42"/>
      <c r="U61" s="35"/>
      <c r="V61" s="35"/>
      <c r="W61" s="35"/>
      <c r="X61" s="35"/>
      <c r="Y61" s="35"/>
      <c r="Z61" s="35"/>
    </row>
    <row r="62" spans="1:26" s="36" customFormat="1" ht="16" x14ac:dyDescent="0.2">
      <c r="A62" s="43"/>
      <c r="B62" s="52"/>
      <c r="C62" s="53"/>
      <c r="D62" s="54"/>
      <c r="E62" s="235"/>
      <c r="F62" s="235"/>
      <c r="G62" s="235"/>
      <c r="H62" s="235"/>
      <c r="I62" s="235"/>
      <c r="J62" s="235"/>
      <c r="K62" s="235"/>
      <c r="L62" s="235"/>
      <c r="M62" s="235"/>
      <c r="N62" s="266"/>
      <c r="O62" s="35"/>
      <c r="P62" s="35"/>
      <c r="Q62" s="35"/>
      <c r="R62" s="35"/>
      <c r="S62" s="35"/>
      <c r="T62" s="42"/>
      <c r="U62" s="35"/>
      <c r="V62" s="35"/>
      <c r="W62" s="35"/>
      <c r="X62" s="35"/>
      <c r="Y62" s="35"/>
      <c r="Z62" s="35"/>
    </row>
    <row r="63" spans="1:26" s="36" customFormat="1" ht="16" x14ac:dyDescent="0.2">
      <c r="A63" s="43"/>
      <c r="B63" s="52"/>
      <c r="C63" s="53"/>
      <c r="D63" s="54"/>
      <c r="E63" s="285"/>
      <c r="F63" s="286"/>
      <c r="G63" s="286"/>
      <c r="H63" s="286"/>
      <c r="I63" s="286"/>
      <c r="J63" s="286"/>
      <c r="K63" s="286"/>
      <c r="L63" s="286"/>
      <c r="M63" s="286"/>
      <c r="N63" s="287"/>
      <c r="O63" s="35"/>
      <c r="P63" s="35"/>
      <c r="Q63" s="35"/>
      <c r="R63" s="35"/>
      <c r="S63" s="35"/>
      <c r="T63" s="42"/>
      <c r="U63" s="35"/>
      <c r="V63" s="35"/>
      <c r="W63" s="35"/>
      <c r="X63" s="35"/>
      <c r="Y63" s="35"/>
      <c r="Z63" s="35"/>
    </row>
    <row r="64" spans="1:26" s="36" customFormat="1" ht="17" thickBot="1" x14ac:dyDescent="0.25">
      <c r="A64" s="43"/>
      <c r="B64" s="55"/>
      <c r="C64" s="56"/>
      <c r="D64" s="57"/>
      <c r="E64" s="276"/>
      <c r="F64" s="277"/>
      <c r="G64" s="277"/>
      <c r="H64" s="277"/>
      <c r="I64" s="277"/>
      <c r="J64" s="277"/>
      <c r="K64" s="277"/>
      <c r="L64" s="277"/>
      <c r="M64" s="277"/>
      <c r="N64" s="278"/>
      <c r="O64" s="35"/>
      <c r="P64" s="35"/>
      <c r="Q64" s="35"/>
      <c r="R64" s="35"/>
      <c r="S64" s="35"/>
      <c r="T64" s="42"/>
      <c r="U64" s="35"/>
      <c r="V64" s="35"/>
      <c r="W64" s="35"/>
      <c r="X64" s="35"/>
      <c r="Y64" s="35"/>
      <c r="Z64" s="35"/>
    </row>
    <row r="65" spans="1:26" ht="15" thickBot="1" x14ac:dyDescent="0.2">
      <c r="A65" s="44"/>
      <c r="B65" s="16"/>
      <c r="C65" s="17"/>
      <c r="D65" s="18"/>
      <c r="E65" s="16"/>
      <c r="F65" s="24"/>
      <c r="G65" s="24"/>
      <c r="H65" s="24"/>
      <c r="I65" s="24"/>
      <c r="J65" s="24"/>
      <c r="K65" s="24"/>
      <c r="L65" s="24"/>
      <c r="M65" s="24"/>
      <c r="N65" s="24"/>
      <c r="O65" s="21"/>
      <c r="T65" s="25"/>
    </row>
    <row r="66" spans="1:26" ht="17" thickBot="1" x14ac:dyDescent="0.25">
      <c r="A66" s="44"/>
      <c r="B66" s="245" t="s">
        <v>174</v>
      </c>
      <c r="C66" s="245"/>
      <c r="D66" s="245"/>
      <c r="E66" s="246"/>
      <c r="F66" s="58"/>
      <c r="G66" s="24"/>
      <c r="H66" s="24"/>
      <c r="I66" s="24"/>
      <c r="J66" s="24"/>
      <c r="K66" s="24"/>
      <c r="L66" s="24"/>
      <c r="M66" s="24"/>
      <c r="N66" s="24"/>
      <c r="O66" s="21"/>
      <c r="T66" s="25"/>
    </row>
    <row r="67" spans="1:26" s="21" customFormat="1" x14ac:dyDescent="0.15">
      <c r="A67" s="44"/>
      <c r="B67" s="24"/>
      <c r="C67" s="59"/>
      <c r="D67" s="60"/>
      <c r="E67" s="24"/>
      <c r="F67" s="24"/>
      <c r="G67" s="24"/>
      <c r="H67" s="24"/>
      <c r="I67" s="24"/>
      <c r="J67" s="24"/>
      <c r="K67" s="24"/>
      <c r="L67" s="24"/>
      <c r="M67" s="24"/>
      <c r="N67" s="24"/>
      <c r="T67" s="25"/>
    </row>
    <row r="68" spans="1:26" s="36" customFormat="1" ht="30" customHeight="1" x14ac:dyDescent="0.2">
      <c r="A68" s="43"/>
      <c r="B68" s="294" t="s">
        <v>175</v>
      </c>
      <c r="C68" s="294"/>
      <c r="D68" s="294"/>
      <c r="E68" s="294"/>
      <c r="F68" s="294"/>
      <c r="G68" s="294"/>
      <c r="H68" s="294"/>
      <c r="I68" s="294"/>
      <c r="J68" s="294"/>
      <c r="K68" s="294"/>
      <c r="L68" s="294"/>
      <c r="M68" s="294"/>
      <c r="N68" s="288"/>
      <c r="O68" s="288"/>
      <c r="P68" s="41"/>
      <c r="Q68" s="41"/>
      <c r="R68" s="41"/>
      <c r="S68" s="41"/>
      <c r="T68" s="42"/>
      <c r="U68" s="41"/>
      <c r="V68" s="41"/>
      <c r="W68" s="41"/>
      <c r="X68" s="41"/>
      <c r="Y68" s="35"/>
      <c r="Z68" s="35"/>
    </row>
    <row r="69" spans="1:26" s="21" customFormat="1" x14ac:dyDescent="0.15">
      <c r="A69" s="44"/>
    </row>
    <row r="70" spans="1:26" s="35" customFormat="1" ht="30.75" customHeight="1" x14ac:dyDescent="0.2">
      <c r="A70" s="43"/>
      <c r="B70" s="219" t="s">
        <v>130</v>
      </c>
      <c r="C70" s="217" t="s">
        <v>136</v>
      </c>
      <c r="D70" s="237" t="s">
        <v>82</v>
      </c>
      <c r="E70" s="237"/>
      <c r="F70" s="237"/>
      <c r="G70" s="237"/>
      <c r="H70" s="237"/>
      <c r="I70" s="237"/>
      <c r="J70" s="237"/>
      <c r="K70" s="237"/>
      <c r="L70" s="237"/>
      <c r="M70" s="237"/>
      <c r="N70" s="288"/>
      <c r="O70" s="288"/>
      <c r="P70" s="45"/>
    </row>
    <row r="71" spans="1:26" s="35" customFormat="1" ht="16" x14ac:dyDescent="0.2">
      <c r="A71" s="43"/>
      <c r="B71" s="108"/>
      <c r="C71" s="109"/>
      <c r="D71" s="297"/>
      <c r="E71" s="297"/>
      <c r="F71" s="297"/>
      <c r="G71" s="297"/>
      <c r="H71" s="297"/>
      <c r="I71" s="297"/>
      <c r="J71" s="297"/>
      <c r="K71" s="297"/>
      <c r="L71" s="297"/>
      <c r="M71" s="298"/>
    </row>
    <row r="72" spans="1:26" s="35" customFormat="1" ht="16" x14ac:dyDescent="0.2">
      <c r="A72" s="43"/>
      <c r="B72" s="47"/>
      <c r="C72" s="48"/>
      <c r="D72" s="272"/>
      <c r="E72" s="272"/>
      <c r="F72" s="272"/>
      <c r="G72" s="272"/>
      <c r="H72" s="272"/>
      <c r="I72" s="272"/>
      <c r="J72" s="272"/>
      <c r="K72" s="272"/>
      <c r="L72" s="272"/>
      <c r="M72" s="273"/>
    </row>
    <row r="73" spans="1:26" s="35" customFormat="1" ht="16" x14ac:dyDescent="0.2">
      <c r="A73" s="43"/>
      <c r="B73" s="47"/>
      <c r="C73" s="48"/>
      <c r="D73" s="272"/>
      <c r="E73" s="272"/>
      <c r="F73" s="272"/>
      <c r="G73" s="272"/>
      <c r="H73" s="272"/>
      <c r="I73" s="272"/>
      <c r="J73" s="272"/>
      <c r="K73" s="272"/>
      <c r="L73" s="272"/>
      <c r="M73" s="273"/>
      <c r="S73" s="41"/>
    </row>
    <row r="74" spans="1:26" s="35" customFormat="1" ht="16" x14ac:dyDescent="0.2">
      <c r="A74" s="43"/>
      <c r="B74" s="47"/>
      <c r="C74" s="48"/>
      <c r="D74" s="272"/>
      <c r="E74" s="272"/>
      <c r="F74" s="272"/>
      <c r="G74" s="272"/>
      <c r="H74" s="272"/>
      <c r="I74" s="272"/>
      <c r="J74" s="272"/>
      <c r="K74" s="272"/>
      <c r="L74" s="272"/>
      <c r="M74" s="273"/>
    </row>
    <row r="75" spans="1:26" s="35" customFormat="1" ht="16" x14ac:dyDescent="0.2">
      <c r="A75" s="43"/>
      <c r="B75" s="47"/>
      <c r="C75" s="48"/>
      <c r="D75" s="272"/>
      <c r="E75" s="272"/>
      <c r="F75" s="272"/>
      <c r="G75" s="272"/>
      <c r="H75" s="272"/>
      <c r="I75" s="272"/>
      <c r="J75" s="272"/>
      <c r="K75" s="272"/>
      <c r="L75" s="272"/>
      <c r="M75" s="273"/>
    </row>
    <row r="76" spans="1:26" s="35" customFormat="1" ht="16" x14ac:dyDescent="0.2">
      <c r="A76" s="43"/>
      <c r="B76" s="47"/>
      <c r="C76" s="48"/>
      <c r="D76" s="272"/>
      <c r="E76" s="272"/>
      <c r="F76" s="272"/>
      <c r="G76" s="272"/>
      <c r="H76" s="272"/>
      <c r="I76" s="272"/>
      <c r="J76" s="272"/>
      <c r="K76" s="272"/>
      <c r="L76" s="272"/>
      <c r="M76" s="273"/>
      <c r="S76" s="49"/>
    </row>
    <row r="77" spans="1:26" s="35" customFormat="1" ht="16" x14ac:dyDescent="0.2">
      <c r="A77" s="43"/>
      <c r="B77" s="47"/>
      <c r="C77" s="48"/>
      <c r="D77" s="272"/>
      <c r="E77" s="272"/>
      <c r="F77" s="272"/>
      <c r="G77" s="272"/>
      <c r="H77" s="272"/>
      <c r="I77" s="272"/>
      <c r="J77" s="272"/>
      <c r="K77" s="272"/>
      <c r="L77" s="272"/>
      <c r="M77" s="273"/>
      <c r="S77" s="49"/>
    </row>
    <row r="78" spans="1:26" s="35" customFormat="1" ht="16" x14ac:dyDescent="0.2">
      <c r="A78" s="43"/>
      <c r="B78" s="47"/>
      <c r="C78" s="48"/>
      <c r="D78" s="272"/>
      <c r="E78" s="272"/>
      <c r="F78" s="272"/>
      <c r="G78" s="272"/>
      <c r="H78" s="272"/>
      <c r="I78" s="272"/>
      <c r="J78" s="272"/>
      <c r="K78" s="272"/>
      <c r="L78" s="272"/>
      <c r="M78" s="273"/>
      <c r="S78" s="49"/>
    </row>
    <row r="79" spans="1:26" s="35" customFormat="1" ht="16" x14ac:dyDescent="0.2">
      <c r="A79" s="43"/>
      <c r="B79" s="47"/>
      <c r="C79" s="48"/>
      <c r="D79" s="272"/>
      <c r="E79" s="272"/>
      <c r="F79" s="272"/>
      <c r="G79" s="272"/>
      <c r="H79" s="272"/>
      <c r="I79" s="272"/>
      <c r="J79" s="272"/>
      <c r="K79" s="272"/>
      <c r="L79" s="272"/>
      <c r="M79" s="273"/>
      <c r="S79" s="49"/>
    </row>
    <row r="80" spans="1:26" s="35" customFormat="1" ht="16" x14ac:dyDescent="0.2">
      <c r="A80" s="43"/>
      <c r="B80" s="47"/>
      <c r="C80" s="48"/>
      <c r="D80" s="272"/>
      <c r="E80" s="272"/>
      <c r="F80" s="272"/>
      <c r="G80" s="272"/>
      <c r="H80" s="272"/>
      <c r="I80" s="272"/>
      <c r="J80" s="272"/>
      <c r="K80" s="272"/>
      <c r="L80" s="272"/>
      <c r="M80" s="273"/>
      <c r="S80" s="49"/>
    </row>
    <row r="81" spans="1:26" s="35" customFormat="1" ht="16" x14ac:dyDescent="0.2">
      <c r="A81" s="43"/>
      <c r="B81" s="47"/>
      <c r="C81" s="48"/>
      <c r="D81" s="272"/>
      <c r="E81" s="272"/>
      <c r="F81" s="272"/>
      <c r="G81" s="272"/>
      <c r="H81" s="272"/>
      <c r="I81" s="272"/>
      <c r="J81" s="272"/>
      <c r="K81" s="272"/>
      <c r="L81" s="272"/>
      <c r="M81" s="273"/>
      <c r="S81" s="49"/>
    </row>
    <row r="82" spans="1:26" s="35" customFormat="1" ht="16" x14ac:dyDescent="0.2">
      <c r="A82" s="43"/>
      <c r="B82" s="47"/>
      <c r="C82" s="48"/>
      <c r="D82" s="272"/>
      <c r="E82" s="272"/>
      <c r="F82" s="272"/>
      <c r="G82" s="272"/>
      <c r="H82" s="272"/>
      <c r="I82" s="272"/>
      <c r="J82" s="272"/>
      <c r="K82" s="272"/>
      <c r="L82" s="272"/>
      <c r="M82" s="273"/>
      <c r="S82" s="49"/>
    </row>
    <row r="83" spans="1:26" s="35" customFormat="1" ht="17" thickBot="1" x14ac:dyDescent="0.25">
      <c r="A83" s="43"/>
      <c r="B83" s="50"/>
      <c r="C83" s="51"/>
      <c r="D83" s="274"/>
      <c r="E83" s="274"/>
      <c r="F83" s="274"/>
      <c r="G83" s="274"/>
      <c r="H83" s="274"/>
      <c r="I83" s="274"/>
      <c r="J83" s="274"/>
      <c r="K83" s="274"/>
      <c r="L83" s="274"/>
      <c r="M83" s="275"/>
      <c r="S83" s="49"/>
    </row>
    <row r="84" spans="1:26" s="21" customFormat="1" x14ac:dyDescent="0.15">
      <c r="A84" s="44"/>
      <c r="C84" s="44"/>
      <c r="D84" s="30"/>
      <c r="T84" s="28"/>
    </row>
    <row r="85" spans="1:26" s="21" customFormat="1" ht="15" thickBot="1" x14ac:dyDescent="0.2">
      <c r="A85" s="44"/>
      <c r="D85" s="44"/>
      <c r="E85" s="30"/>
    </row>
    <row r="86" spans="1:26" ht="17" thickBot="1" x14ac:dyDescent="0.25">
      <c r="A86" s="44"/>
      <c r="B86" s="203" t="s">
        <v>121</v>
      </c>
      <c r="C86" s="203"/>
      <c r="D86" s="204"/>
      <c r="E86" s="15"/>
      <c r="F86" s="293" t="s">
        <v>86</v>
      </c>
      <c r="G86" s="293"/>
      <c r="H86" s="205">
        <f>'Cash Flow Projection'!C10</f>
        <v>60</v>
      </c>
      <c r="I86" s="206" t="s">
        <v>156</v>
      </c>
      <c r="J86" s="207" t="s">
        <v>87</v>
      </c>
      <c r="K86" s="207"/>
      <c r="L86" s="207"/>
      <c r="M86" s="227" t="str">
        <f>'Cash Flow Projection'!E45</f>
        <v/>
      </c>
      <c r="N86" s="21"/>
      <c r="O86" s="21"/>
    </row>
    <row r="87" spans="1:26" s="21" customFormat="1" x14ac:dyDescent="0.15">
      <c r="A87" s="44"/>
      <c r="D87" s="44"/>
      <c r="E87" s="30"/>
      <c r="G87" s="33"/>
      <c r="H87" s="33"/>
      <c r="I87" s="33"/>
    </row>
    <row r="88" spans="1:26" s="36" customFormat="1" ht="55" customHeight="1" x14ac:dyDescent="0.2">
      <c r="A88" s="43"/>
      <c r="B88" s="289" t="s">
        <v>169</v>
      </c>
      <c r="C88" s="290"/>
      <c r="D88" s="290"/>
      <c r="E88" s="290"/>
      <c r="F88" s="290"/>
      <c r="G88" s="290"/>
      <c r="H88" s="290"/>
      <c r="I88" s="290"/>
      <c r="J88" s="290"/>
      <c r="K88" s="290"/>
      <c r="L88" s="290"/>
      <c r="M88" s="290"/>
      <c r="N88" s="21"/>
      <c r="O88" s="21"/>
      <c r="P88" s="35"/>
      <c r="Q88" s="35"/>
      <c r="R88" s="35"/>
      <c r="S88" s="35"/>
      <c r="T88" s="35"/>
      <c r="U88" s="35"/>
      <c r="V88" s="35"/>
      <c r="W88" s="35"/>
      <c r="X88" s="35"/>
      <c r="Y88" s="35"/>
      <c r="Z88" s="35"/>
    </row>
    <row r="89" spans="1:26" s="21" customFormat="1" x14ac:dyDescent="0.15">
      <c r="A89" s="44"/>
      <c r="D89" s="44"/>
      <c r="E89" s="30"/>
      <c r="T89" s="29" t="s">
        <v>124</v>
      </c>
    </row>
    <row r="90" spans="1:26" s="35" customFormat="1" ht="33" customHeight="1" x14ac:dyDescent="0.2">
      <c r="A90" s="43"/>
      <c r="B90" s="217" t="s">
        <v>127</v>
      </c>
      <c r="C90" s="217" t="s">
        <v>122</v>
      </c>
      <c r="D90" s="237" t="s">
        <v>128</v>
      </c>
      <c r="E90" s="237"/>
      <c r="F90" s="237"/>
      <c r="G90" s="237"/>
      <c r="H90" s="237"/>
      <c r="I90" s="237" t="s">
        <v>137</v>
      </c>
      <c r="J90" s="237"/>
      <c r="K90" s="217" t="s">
        <v>126</v>
      </c>
      <c r="L90" s="237" t="s">
        <v>138</v>
      </c>
      <c r="M90" s="237"/>
      <c r="T90" s="72">
        <v>2</v>
      </c>
    </row>
    <row r="91" spans="1:26" s="36" customFormat="1" ht="16" x14ac:dyDescent="0.2">
      <c r="A91" s="43"/>
      <c r="B91" s="118"/>
      <c r="C91" s="119"/>
      <c r="D91" s="269"/>
      <c r="E91" s="269"/>
      <c r="F91" s="269"/>
      <c r="G91" s="269"/>
      <c r="H91" s="269"/>
      <c r="I91" s="255"/>
      <c r="J91" s="255"/>
      <c r="K91" s="226"/>
      <c r="L91" s="238"/>
      <c r="M91" s="239"/>
      <c r="N91" s="35"/>
      <c r="O91" s="35"/>
      <c r="P91" s="35"/>
      <c r="Q91" s="35"/>
      <c r="R91" s="35"/>
      <c r="S91" s="35"/>
      <c r="T91" s="72">
        <v>3</v>
      </c>
      <c r="U91" s="35"/>
      <c r="V91" s="35"/>
      <c r="W91" s="35"/>
      <c r="X91" s="35"/>
      <c r="Y91" s="35"/>
      <c r="Z91" s="35"/>
    </row>
    <row r="92" spans="1:26" s="36" customFormat="1" ht="16" x14ac:dyDescent="0.2">
      <c r="A92" s="43"/>
      <c r="B92" s="73"/>
      <c r="C92" s="74"/>
      <c r="D92" s="270"/>
      <c r="E92" s="270"/>
      <c r="F92" s="270"/>
      <c r="G92" s="270"/>
      <c r="H92" s="270"/>
      <c r="I92" s="235"/>
      <c r="J92" s="235"/>
      <c r="K92" s="222"/>
      <c r="L92" s="240"/>
      <c r="M92" s="241"/>
      <c r="N92" s="35"/>
      <c r="O92" s="35"/>
      <c r="P92" s="35"/>
      <c r="Q92" s="35"/>
      <c r="R92" s="35"/>
      <c r="S92" s="35"/>
      <c r="T92" s="72">
        <v>4</v>
      </c>
      <c r="U92" s="35"/>
      <c r="V92" s="35"/>
      <c r="W92" s="35"/>
      <c r="X92" s="35"/>
      <c r="Y92" s="35"/>
      <c r="Z92" s="35"/>
    </row>
    <row r="93" spans="1:26" s="36" customFormat="1" ht="16" x14ac:dyDescent="0.2">
      <c r="A93" s="43"/>
      <c r="B93" s="73"/>
      <c r="C93" s="74"/>
      <c r="D93" s="270"/>
      <c r="E93" s="270"/>
      <c r="F93" s="270"/>
      <c r="G93" s="270"/>
      <c r="H93" s="270"/>
      <c r="I93" s="235"/>
      <c r="J93" s="235"/>
      <c r="K93" s="222"/>
      <c r="L93" s="240"/>
      <c r="M93" s="241"/>
      <c r="N93" s="35"/>
      <c r="O93" s="35"/>
      <c r="P93" s="35"/>
      <c r="Q93" s="35"/>
      <c r="R93" s="35"/>
      <c r="S93" s="35"/>
      <c r="T93" s="72" t="s">
        <v>125</v>
      </c>
      <c r="U93" s="35"/>
      <c r="V93" s="35"/>
      <c r="W93" s="35"/>
      <c r="X93" s="35"/>
      <c r="Y93" s="35"/>
      <c r="Z93" s="35"/>
    </row>
    <row r="94" spans="1:26" s="36" customFormat="1" ht="16" x14ac:dyDescent="0.2">
      <c r="A94" s="43"/>
      <c r="B94" s="73"/>
      <c r="C94" s="74"/>
      <c r="D94" s="270"/>
      <c r="E94" s="270"/>
      <c r="F94" s="270"/>
      <c r="G94" s="270"/>
      <c r="H94" s="270"/>
      <c r="I94" s="235"/>
      <c r="J94" s="235"/>
      <c r="K94" s="222"/>
      <c r="L94" s="240"/>
      <c r="M94" s="241"/>
      <c r="N94" s="35"/>
      <c r="O94" s="35"/>
      <c r="P94" s="35"/>
      <c r="Q94" s="35"/>
      <c r="R94" s="35"/>
      <c r="S94" s="35"/>
      <c r="T94" s="35"/>
      <c r="U94" s="35"/>
      <c r="V94" s="35"/>
      <c r="W94" s="35"/>
      <c r="X94" s="35"/>
      <c r="Y94" s="35"/>
      <c r="Z94" s="35"/>
    </row>
    <row r="95" spans="1:26" s="36" customFormat="1" ht="16" x14ac:dyDescent="0.2">
      <c r="A95" s="43"/>
      <c r="B95" s="73"/>
      <c r="C95" s="74"/>
      <c r="D95" s="270"/>
      <c r="E95" s="270"/>
      <c r="F95" s="270"/>
      <c r="G95" s="270"/>
      <c r="H95" s="270"/>
      <c r="I95" s="235"/>
      <c r="J95" s="235"/>
      <c r="K95" s="75"/>
      <c r="L95" s="240"/>
      <c r="M95" s="241"/>
      <c r="N95" s="35"/>
      <c r="O95" s="35"/>
      <c r="P95" s="35"/>
      <c r="Q95" s="35"/>
      <c r="R95" s="35"/>
      <c r="S95" s="35"/>
      <c r="T95" s="35"/>
      <c r="U95" s="35"/>
      <c r="V95" s="35"/>
      <c r="W95" s="35"/>
      <c r="X95" s="35"/>
      <c r="Y95" s="35"/>
      <c r="Z95" s="35"/>
    </row>
    <row r="96" spans="1:26" s="36" customFormat="1" ht="16" x14ac:dyDescent="0.2">
      <c r="A96" s="43"/>
      <c r="B96" s="73"/>
      <c r="C96" s="74"/>
      <c r="D96" s="270"/>
      <c r="E96" s="270"/>
      <c r="F96" s="270"/>
      <c r="G96" s="270"/>
      <c r="H96" s="270"/>
      <c r="I96" s="235"/>
      <c r="J96" s="235"/>
      <c r="K96" s="222"/>
      <c r="L96" s="240"/>
      <c r="M96" s="241"/>
      <c r="N96" s="35"/>
      <c r="O96" s="35"/>
      <c r="P96" s="35"/>
      <c r="Q96" s="35"/>
      <c r="R96" s="35"/>
      <c r="S96" s="35"/>
      <c r="T96" s="35"/>
      <c r="U96" s="35"/>
      <c r="V96" s="35"/>
      <c r="W96" s="35"/>
      <c r="X96" s="35"/>
      <c r="Y96" s="35"/>
      <c r="Z96" s="35"/>
    </row>
    <row r="97" spans="1:26" s="36" customFormat="1" ht="17" thickBot="1" x14ac:dyDescent="0.25">
      <c r="A97" s="43"/>
      <c r="B97" s="76"/>
      <c r="C97" s="77"/>
      <c r="D97" s="271"/>
      <c r="E97" s="271"/>
      <c r="F97" s="271"/>
      <c r="G97" s="271"/>
      <c r="H97" s="271"/>
      <c r="I97" s="236"/>
      <c r="J97" s="236"/>
      <c r="K97" s="223"/>
      <c r="L97" s="242"/>
      <c r="M97" s="243"/>
      <c r="N97" s="35"/>
      <c r="O97" s="35"/>
      <c r="P97" s="35"/>
      <c r="Q97" s="35"/>
      <c r="R97" s="35"/>
      <c r="S97" s="35"/>
      <c r="T97" s="35"/>
      <c r="U97" s="35"/>
      <c r="V97" s="35"/>
      <c r="W97" s="35"/>
      <c r="X97" s="35"/>
      <c r="Y97" s="35"/>
      <c r="Z97" s="35"/>
    </row>
    <row r="98" spans="1:26" s="35" customFormat="1" ht="16" x14ac:dyDescent="0.2">
      <c r="A98" s="43"/>
      <c r="B98" s="78" t="s">
        <v>154</v>
      </c>
      <c r="C98" s="79">
        <f ca="1">SUMIF(I91:J97,"YES",C91:C97)</f>
        <v>0</v>
      </c>
      <c r="D98" s="80"/>
    </row>
    <row r="99" spans="1:26" s="21" customFormat="1" x14ac:dyDescent="0.15">
      <c r="A99" s="44"/>
      <c r="B99" s="24"/>
      <c r="C99" s="81"/>
      <c r="D99" s="24"/>
    </row>
    <row r="100" spans="1:26" ht="16" x14ac:dyDescent="0.15">
      <c r="A100" s="44"/>
      <c r="B100" s="231" t="s">
        <v>164</v>
      </c>
      <c r="C100" s="231"/>
      <c r="D100" s="231"/>
      <c r="E100" s="231"/>
      <c r="F100" s="21"/>
      <c r="G100" s="21"/>
      <c r="H100" s="21"/>
      <c r="I100" s="21"/>
      <c r="J100" s="21"/>
      <c r="K100" s="21"/>
      <c r="L100" s="21"/>
      <c r="M100" s="21"/>
      <c r="N100" s="21"/>
      <c r="O100" s="21"/>
    </row>
    <row r="101" spans="1:26" s="21" customFormat="1" x14ac:dyDescent="0.15">
      <c r="A101" s="44"/>
    </row>
    <row r="102" spans="1:26" s="35" customFormat="1" ht="17" thickBot="1" x14ac:dyDescent="0.25">
      <c r="A102" s="43"/>
      <c r="B102" s="35" t="s">
        <v>88</v>
      </c>
      <c r="C102" s="35" t="s">
        <v>129</v>
      </c>
      <c r="D102" s="71" t="s">
        <v>58</v>
      </c>
      <c r="E102" s="71" t="s">
        <v>59</v>
      </c>
    </row>
    <row r="103" spans="1:26" s="35" customFormat="1" ht="16" x14ac:dyDescent="0.2">
      <c r="A103" s="43"/>
      <c r="B103" s="46"/>
      <c r="C103" s="64"/>
      <c r="D103" s="65"/>
      <c r="E103" s="66"/>
    </row>
    <row r="104" spans="1:26" s="35" customFormat="1" ht="16" x14ac:dyDescent="0.2">
      <c r="A104" s="43"/>
      <c r="B104" s="47"/>
      <c r="C104" s="220"/>
      <c r="D104" s="67"/>
      <c r="E104" s="68"/>
    </row>
    <row r="105" spans="1:26" s="35" customFormat="1" ht="16" x14ac:dyDescent="0.2">
      <c r="A105" s="43"/>
      <c r="B105" s="47"/>
      <c r="C105" s="220"/>
      <c r="D105" s="67"/>
      <c r="E105" s="68"/>
    </row>
    <row r="106" spans="1:26" s="35" customFormat="1" ht="16" x14ac:dyDescent="0.2">
      <c r="A106" s="43"/>
      <c r="B106" s="47"/>
      <c r="C106" s="220"/>
      <c r="D106" s="67"/>
      <c r="E106" s="68"/>
    </row>
    <row r="107" spans="1:26" s="35" customFormat="1" ht="17" thickBot="1" x14ac:dyDescent="0.25">
      <c r="A107" s="43"/>
      <c r="B107" s="50"/>
      <c r="C107" s="221"/>
      <c r="D107" s="69"/>
      <c r="E107" s="70"/>
    </row>
    <row r="108" spans="1:26" s="35" customFormat="1" ht="16" x14ac:dyDescent="0.2">
      <c r="A108" s="43"/>
      <c r="C108" s="43" t="s">
        <v>85</v>
      </c>
      <c r="D108" s="71">
        <f>SUM(D103:D107)</f>
        <v>0</v>
      </c>
      <c r="E108" s="71">
        <f>SUM(E103:E107)</f>
        <v>0</v>
      </c>
    </row>
    <row r="109" spans="1:26" s="21" customFormat="1" ht="15" thickBot="1" x14ac:dyDescent="0.2">
      <c r="A109" s="44"/>
    </row>
    <row r="110" spans="1:26" s="36" customFormat="1" ht="17" thickBot="1" x14ac:dyDescent="0.25">
      <c r="A110" s="43"/>
      <c r="B110" s="268" t="s">
        <v>152</v>
      </c>
      <c r="C110" s="268"/>
      <c r="D110" s="268"/>
      <c r="E110" s="208"/>
      <c r="G110" s="209" t="s">
        <v>170</v>
      </c>
      <c r="H110" s="209"/>
      <c r="I110" s="209"/>
      <c r="J110" s="209"/>
      <c r="K110" s="209"/>
      <c r="L110" s="209"/>
      <c r="M110" s="209"/>
      <c r="N110" s="209"/>
      <c r="O110" s="62"/>
      <c r="P110" s="63"/>
      <c r="Q110" s="63"/>
      <c r="R110" s="35"/>
      <c r="S110" s="35"/>
      <c r="T110" s="35"/>
      <c r="U110" s="35"/>
      <c r="V110" s="35"/>
      <c r="W110" s="35"/>
      <c r="X110" s="35"/>
      <c r="Y110" s="35"/>
      <c r="Z110" s="35"/>
    </row>
    <row r="111" spans="1:26" s="21" customFormat="1" x14ac:dyDescent="0.15">
      <c r="A111" s="44"/>
    </row>
    <row r="112" spans="1:26" s="21" customFormat="1" x14ac:dyDescent="0.15">
      <c r="A112" s="44"/>
      <c r="B112" s="233"/>
      <c r="C112" s="233"/>
      <c r="D112" s="233"/>
      <c r="E112" s="233"/>
      <c r="F112" s="233"/>
      <c r="G112" s="233"/>
      <c r="H112" s="233"/>
      <c r="I112" s="233"/>
      <c r="J112" s="233"/>
      <c r="K112" s="233"/>
      <c r="L112" s="233"/>
      <c r="M112" s="233"/>
      <c r="N112" s="233"/>
      <c r="O112" s="233"/>
      <c r="P112" s="233"/>
    </row>
    <row r="113" spans="1:1" s="21" customFormat="1" x14ac:dyDescent="0.15">
      <c r="A113" s="20"/>
    </row>
    <row r="114" spans="1:1" s="21" customFormat="1" x14ac:dyDescent="0.15">
      <c r="A114" s="20"/>
    </row>
    <row r="115" spans="1:1" s="21" customFormat="1" x14ac:dyDescent="0.15">
      <c r="A115" s="20"/>
    </row>
    <row r="116" spans="1:1" s="21" customFormat="1" x14ac:dyDescent="0.15">
      <c r="A116" s="20"/>
    </row>
    <row r="117" spans="1:1" s="21" customFormat="1" x14ac:dyDescent="0.15">
      <c r="A117" s="20"/>
    </row>
    <row r="118" spans="1:1" s="21" customFormat="1" x14ac:dyDescent="0.15">
      <c r="A118" s="20"/>
    </row>
    <row r="119" spans="1:1" s="21" customFormat="1" x14ac:dyDescent="0.15">
      <c r="A119" s="20"/>
    </row>
    <row r="120" spans="1:1" s="21" customFormat="1" x14ac:dyDescent="0.15">
      <c r="A120" s="20"/>
    </row>
    <row r="121" spans="1:1" s="21" customFormat="1" x14ac:dyDescent="0.15">
      <c r="A121" s="20"/>
    </row>
    <row r="122" spans="1:1" s="21" customFormat="1" x14ac:dyDescent="0.15">
      <c r="A122" s="20"/>
    </row>
    <row r="123" spans="1:1" s="21" customFormat="1" x14ac:dyDescent="0.15">
      <c r="A123" s="20"/>
    </row>
    <row r="124" spans="1:1" s="21" customFormat="1" x14ac:dyDescent="0.15">
      <c r="A124" s="20"/>
    </row>
    <row r="125" spans="1:1" s="21" customFormat="1" x14ac:dyDescent="0.15">
      <c r="A125" s="20"/>
    </row>
    <row r="126" spans="1:1" s="21" customFormat="1" x14ac:dyDescent="0.15">
      <c r="A126" s="20"/>
    </row>
    <row r="127" spans="1:1" s="21" customFormat="1" x14ac:dyDescent="0.15">
      <c r="A127" s="20"/>
    </row>
    <row r="128" spans="1:1" s="21" customFormat="1" x14ac:dyDescent="0.15">
      <c r="A128" s="20"/>
    </row>
    <row r="129" spans="1:1" s="21" customFormat="1" x14ac:dyDescent="0.15">
      <c r="A129" s="20"/>
    </row>
    <row r="130" spans="1:1" s="21" customFormat="1" x14ac:dyDescent="0.15">
      <c r="A130" s="20"/>
    </row>
    <row r="131" spans="1:1" s="21" customFormat="1" x14ac:dyDescent="0.15">
      <c r="A131" s="20"/>
    </row>
    <row r="132" spans="1:1" s="21" customFormat="1" x14ac:dyDescent="0.15">
      <c r="A132" s="20"/>
    </row>
    <row r="133" spans="1:1" s="21" customFormat="1" x14ac:dyDescent="0.15">
      <c r="A133" s="20"/>
    </row>
    <row r="134" spans="1:1" s="21" customFormat="1" x14ac:dyDescent="0.15">
      <c r="A134" s="20"/>
    </row>
    <row r="135" spans="1:1" s="21" customFormat="1" x14ac:dyDescent="0.15">
      <c r="A135" s="20"/>
    </row>
    <row r="136" spans="1:1" s="21" customFormat="1" x14ac:dyDescent="0.15">
      <c r="A136" s="20"/>
    </row>
    <row r="137" spans="1:1" s="21" customFormat="1" x14ac:dyDescent="0.15">
      <c r="A137" s="20"/>
    </row>
    <row r="138" spans="1:1" s="21" customFormat="1" x14ac:dyDescent="0.15">
      <c r="A138" s="20"/>
    </row>
    <row r="139" spans="1:1" s="21" customFormat="1" x14ac:dyDescent="0.15">
      <c r="A139" s="20"/>
    </row>
    <row r="140" spans="1:1" s="21" customFormat="1" x14ac:dyDescent="0.15">
      <c r="A140" s="20"/>
    </row>
    <row r="141" spans="1:1" s="21" customFormat="1" x14ac:dyDescent="0.15">
      <c r="A141" s="20"/>
    </row>
    <row r="142" spans="1:1" s="21" customFormat="1" x14ac:dyDescent="0.15">
      <c r="A142" s="20"/>
    </row>
    <row r="143" spans="1:1" s="21" customFormat="1" x14ac:dyDescent="0.15">
      <c r="A143" s="20"/>
    </row>
    <row r="144" spans="1:1" s="21" customFormat="1" x14ac:dyDescent="0.15">
      <c r="A144" s="20"/>
    </row>
    <row r="145" spans="1:1" s="21" customFormat="1" x14ac:dyDescent="0.15">
      <c r="A145" s="20"/>
    </row>
    <row r="146" spans="1:1" s="21" customFormat="1" x14ac:dyDescent="0.15">
      <c r="A146" s="20"/>
    </row>
    <row r="147" spans="1:1" s="21" customFormat="1" x14ac:dyDescent="0.15">
      <c r="A147" s="20"/>
    </row>
    <row r="148" spans="1:1" s="21" customFormat="1" x14ac:dyDescent="0.15">
      <c r="A148" s="20"/>
    </row>
    <row r="149" spans="1:1" s="21" customFormat="1" x14ac:dyDescent="0.15">
      <c r="A149" s="20"/>
    </row>
    <row r="150" spans="1:1" s="21" customFormat="1" x14ac:dyDescent="0.15">
      <c r="A150" s="20"/>
    </row>
    <row r="151" spans="1:1" s="21" customFormat="1" x14ac:dyDescent="0.15">
      <c r="A151" s="20"/>
    </row>
    <row r="152" spans="1:1" s="21" customFormat="1" x14ac:dyDescent="0.15">
      <c r="A152" s="20"/>
    </row>
    <row r="153" spans="1:1" s="21" customFormat="1" x14ac:dyDescent="0.15">
      <c r="A153" s="20"/>
    </row>
    <row r="154" spans="1:1" s="21" customFormat="1" x14ac:dyDescent="0.15">
      <c r="A154" s="20"/>
    </row>
    <row r="155" spans="1:1" s="21" customFormat="1" x14ac:dyDescent="0.15">
      <c r="A155" s="20"/>
    </row>
    <row r="156" spans="1:1" s="21" customFormat="1" x14ac:dyDescent="0.15">
      <c r="A156" s="20"/>
    </row>
    <row r="157" spans="1:1" s="21" customFormat="1" x14ac:dyDescent="0.15">
      <c r="A157" s="20"/>
    </row>
    <row r="158" spans="1:1" s="21" customFormat="1" x14ac:dyDescent="0.15">
      <c r="A158" s="20"/>
    </row>
    <row r="159" spans="1:1" s="21" customFormat="1" x14ac:dyDescent="0.15">
      <c r="A159" s="20"/>
    </row>
    <row r="160" spans="1:1" s="21" customFormat="1" x14ac:dyDescent="0.15">
      <c r="A160" s="20"/>
    </row>
    <row r="161" spans="1:1" s="21" customFormat="1" x14ac:dyDescent="0.15">
      <c r="A161" s="20"/>
    </row>
    <row r="162" spans="1:1" s="21" customFormat="1" x14ac:dyDescent="0.15">
      <c r="A162" s="20"/>
    </row>
    <row r="163" spans="1:1" s="21" customFormat="1" x14ac:dyDescent="0.15">
      <c r="A163" s="20"/>
    </row>
    <row r="164" spans="1:1" s="21" customFormat="1" x14ac:dyDescent="0.15">
      <c r="A164" s="20"/>
    </row>
    <row r="165" spans="1:1" s="21" customFormat="1" x14ac:dyDescent="0.15">
      <c r="A165" s="20"/>
    </row>
    <row r="166" spans="1:1" s="21" customFormat="1" x14ac:dyDescent="0.15">
      <c r="A166" s="20"/>
    </row>
    <row r="167" spans="1:1" s="21" customFormat="1" x14ac:dyDescent="0.15">
      <c r="A167" s="20"/>
    </row>
    <row r="168" spans="1:1" s="21" customFormat="1" x14ac:dyDescent="0.15">
      <c r="A168" s="20"/>
    </row>
    <row r="169" spans="1:1" s="21" customFormat="1" x14ac:dyDescent="0.15">
      <c r="A169" s="20"/>
    </row>
    <row r="170" spans="1:1" s="21" customFormat="1" x14ac:dyDescent="0.15">
      <c r="A170" s="20"/>
    </row>
    <row r="171" spans="1:1" s="21" customFormat="1" x14ac:dyDescent="0.15">
      <c r="A171" s="20"/>
    </row>
    <row r="172" spans="1:1" s="21" customFormat="1" x14ac:dyDescent="0.15">
      <c r="A172" s="20"/>
    </row>
    <row r="173" spans="1:1" s="21" customFormat="1" x14ac:dyDescent="0.15">
      <c r="A173" s="20"/>
    </row>
    <row r="174" spans="1:1" s="21" customFormat="1" x14ac:dyDescent="0.15">
      <c r="A174" s="20"/>
    </row>
    <row r="175" spans="1:1" s="21" customFormat="1" x14ac:dyDescent="0.15">
      <c r="A175" s="20"/>
    </row>
    <row r="176" spans="1:1" s="21" customFormat="1" x14ac:dyDescent="0.15">
      <c r="A176" s="20"/>
    </row>
    <row r="177" spans="1:1" s="21" customFormat="1" x14ac:dyDescent="0.15">
      <c r="A177" s="20"/>
    </row>
    <row r="178" spans="1:1" s="21" customFormat="1" x14ac:dyDescent="0.15">
      <c r="A178" s="20"/>
    </row>
    <row r="179" spans="1:1" s="21" customFormat="1" x14ac:dyDescent="0.15">
      <c r="A179" s="20"/>
    </row>
    <row r="180" spans="1:1" s="21" customFormat="1" x14ac:dyDescent="0.15">
      <c r="A180" s="20"/>
    </row>
    <row r="181" spans="1:1" s="21" customFormat="1" x14ac:dyDescent="0.15">
      <c r="A181" s="20"/>
    </row>
    <row r="182" spans="1:1" s="21" customFormat="1" x14ac:dyDescent="0.15">
      <c r="A182" s="20"/>
    </row>
    <row r="183" spans="1:1" s="21" customFormat="1" x14ac:dyDescent="0.15">
      <c r="A183" s="20"/>
    </row>
    <row r="184" spans="1:1" s="21" customFormat="1" x14ac:dyDescent="0.15">
      <c r="A184" s="20"/>
    </row>
    <row r="185" spans="1:1" s="21" customFormat="1" x14ac:dyDescent="0.15">
      <c r="A185" s="20"/>
    </row>
    <row r="186" spans="1:1" s="21" customFormat="1" x14ac:dyDescent="0.15">
      <c r="A186" s="20"/>
    </row>
    <row r="187" spans="1:1" s="21" customFormat="1" x14ac:dyDescent="0.15">
      <c r="A187" s="20"/>
    </row>
    <row r="188" spans="1:1" s="21" customFormat="1" x14ac:dyDescent="0.15">
      <c r="A188" s="20"/>
    </row>
    <row r="189" spans="1:1" s="21" customFormat="1" x14ac:dyDescent="0.15">
      <c r="A189" s="20"/>
    </row>
    <row r="190" spans="1:1" s="21" customFormat="1" x14ac:dyDescent="0.15">
      <c r="A190" s="20"/>
    </row>
    <row r="191" spans="1:1" s="21" customFormat="1" x14ac:dyDescent="0.15">
      <c r="A191" s="20"/>
    </row>
    <row r="192" spans="1:1" s="21" customFormat="1" x14ac:dyDescent="0.15">
      <c r="A192" s="20"/>
    </row>
    <row r="193" spans="1:1" s="21" customFormat="1" x14ac:dyDescent="0.15">
      <c r="A193" s="20"/>
    </row>
    <row r="194" spans="1:1" s="21" customFormat="1" x14ac:dyDescent="0.15">
      <c r="A194" s="20"/>
    </row>
    <row r="195" spans="1:1" s="21" customFormat="1" x14ac:dyDescent="0.15">
      <c r="A195" s="20"/>
    </row>
    <row r="196" spans="1:1" s="21" customFormat="1" x14ac:dyDescent="0.15">
      <c r="A196" s="20"/>
    </row>
    <row r="197" spans="1:1" s="21" customFormat="1" x14ac:dyDescent="0.15">
      <c r="A197" s="20"/>
    </row>
    <row r="198" spans="1:1" s="21" customFormat="1" x14ac:dyDescent="0.15">
      <c r="A198" s="20"/>
    </row>
    <row r="199" spans="1:1" s="21" customFormat="1" x14ac:dyDescent="0.15">
      <c r="A199" s="20"/>
    </row>
    <row r="200" spans="1:1" s="21" customFormat="1" x14ac:dyDescent="0.15">
      <c r="A200" s="20"/>
    </row>
    <row r="201" spans="1:1" s="21" customFormat="1" x14ac:dyDescent="0.15">
      <c r="A201" s="20"/>
    </row>
    <row r="202" spans="1:1" s="21" customFormat="1" x14ac:dyDescent="0.15">
      <c r="A202" s="20"/>
    </row>
    <row r="203" spans="1:1" s="21" customFormat="1" x14ac:dyDescent="0.15">
      <c r="A203" s="20"/>
    </row>
    <row r="204" spans="1:1" s="21" customFormat="1" x14ac:dyDescent="0.15">
      <c r="A204" s="20"/>
    </row>
    <row r="205" spans="1:1" s="21" customFormat="1" x14ac:dyDescent="0.15">
      <c r="A205" s="20"/>
    </row>
    <row r="206" spans="1:1" s="21" customFormat="1" x14ac:dyDescent="0.15">
      <c r="A206" s="20"/>
    </row>
    <row r="207" spans="1:1" s="21" customFormat="1" x14ac:dyDescent="0.15">
      <c r="A207" s="20"/>
    </row>
    <row r="208" spans="1:1" s="21" customFormat="1" x14ac:dyDescent="0.15">
      <c r="A208" s="20"/>
    </row>
    <row r="209" spans="1:1" s="21" customFormat="1" x14ac:dyDescent="0.15">
      <c r="A209" s="20"/>
    </row>
    <row r="210" spans="1:1" s="21" customFormat="1" x14ac:dyDescent="0.15">
      <c r="A210" s="20"/>
    </row>
    <row r="211" spans="1:1" s="21" customFormat="1" x14ac:dyDescent="0.15">
      <c r="A211" s="20"/>
    </row>
    <row r="212" spans="1:1" s="21" customFormat="1" x14ac:dyDescent="0.15">
      <c r="A212" s="20"/>
    </row>
    <row r="213" spans="1:1" s="21" customFormat="1" x14ac:dyDescent="0.15">
      <c r="A213" s="20"/>
    </row>
    <row r="214" spans="1:1" s="21" customFormat="1" x14ac:dyDescent="0.15">
      <c r="A214" s="20"/>
    </row>
    <row r="215" spans="1:1" s="21" customFormat="1" x14ac:dyDescent="0.15">
      <c r="A215" s="20"/>
    </row>
    <row r="216" spans="1:1" s="21" customFormat="1" x14ac:dyDescent="0.15">
      <c r="A216" s="20"/>
    </row>
    <row r="217" spans="1:1" s="21" customFormat="1" x14ac:dyDescent="0.15">
      <c r="A217" s="20"/>
    </row>
    <row r="218" spans="1:1" s="21" customFormat="1" x14ac:dyDescent="0.15">
      <c r="A218" s="20"/>
    </row>
    <row r="219" spans="1:1" s="21" customFormat="1" x14ac:dyDescent="0.15">
      <c r="A219" s="20"/>
    </row>
    <row r="220" spans="1:1" s="21" customFormat="1" x14ac:dyDescent="0.15">
      <c r="A220" s="20"/>
    </row>
    <row r="221" spans="1:1" s="21" customFormat="1" x14ac:dyDescent="0.15">
      <c r="A221" s="20"/>
    </row>
    <row r="222" spans="1:1" s="21" customFormat="1" x14ac:dyDescent="0.15">
      <c r="A222" s="20"/>
    </row>
    <row r="223" spans="1:1" s="21" customFormat="1" x14ac:dyDescent="0.15">
      <c r="A223" s="20"/>
    </row>
    <row r="224" spans="1:1" s="21" customFormat="1" x14ac:dyDescent="0.15">
      <c r="A224" s="20"/>
    </row>
    <row r="225" spans="1:1" s="21" customFormat="1" x14ac:dyDescent="0.15">
      <c r="A225" s="20"/>
    </row>
    <row r="226" spans="1:1" s="21" customFormat="1" x14ac:dyDescent="0.15">
      <c r="A226" s="20"/>
    </row>
    <row r="227" spans="1:1" s="21" customFormat="1" x14ac:dyDescent="0.15">
      <c r="A227" s="20"/>
    </row>
    <row r="228" spans="1:1" s="21" customFormat="1" x14ac:dyDescent="0.15">
      <c r="A228" s="20"/>
    </row>
    <row r="229" spans="1:1" s="21" customFormat="1" x14ac:dyDescent="0.15">
      <c r="A229" s="20"/>
    </row>
    <row r="230" spans="1:1" s="21" customFormat="1" x14ac:dyDescent="0.15">
      <c r="A230" s="20"/>
    </row>
    <row r="231" spans="1:1" s="21" customFormat="1" x14ac:dyDescent="0.15">
      <c r="A231" s="20"/>
    </row>
    <row r="232" spans="1:1" s="21" customFormat="1" x14ac:dyDescent="0.15">
      <c r="A232" s="20"/>
    </row>
    <row r="233" spans="1:1" s="21" customFormat="1" x14ac:dyDescent="0.15">
      <c r="A233" s="20"/>
    </row>
    <row r="234" spans="1:1" s="21" customFormat="1" x14ac:dyDescent="0.15">
      <c r="A234" s="20"/>
    </row>
    <row r="235" spans="1:1" s="21" customFormat="1" x14ac:dyDescent="0.15">
      <c r="A235" s="20"/>
    </row>
    <row r="236" spans="1:1" s="21" customFormat="1" x14ac:dyDescent="0.15">
      <c r="A236" s="20"/>
    </row>
    <row r="237" spans="1:1" s="21" customFormat="1" x14ac:dyDescent="0.15">
      <c r="A237" s="20"/>
    </row>
    <row r="238" spans="1:1" s="21" customFormat="1" x14ac:dyDescent="0.15">
      <c r="A238" s="20"/>
    </row>
    <row r="239" spans="1:1" s="21" customFormat="1" x14ac:dyDescent="0.15">
      <c r="A239" s="20"/>
    </row>
    <row r="240" spans="1:1" s="21" customFormat="1" x14ac:dyDescent="0.15">
      <c r="A240" s="20"/>
    </row>
    <row r="241" spans="1:1" s="21" customFormat="1" x14ac:dyDescent="0.15">
      <c r="A241" s="20"/>
    </row>
    <row r="242" spans="1:1" s="21" customFormat="1" x14ac:dyDescent="0.15">
      <c r="A242" s="20"/>
    </row>
    <row r="243" spans="1:1" s="21" customFormat="1" x14ac:dyDescent="0.15">
      <c r="A243" s="20"/>
    </row>
    <row r="244" spans="1:1" s="21" customFormat="1" x14ac:dyDescent="0.15">
      <c r="A244" s="20"/>
    </row>
    <row r="245" spans="1:1" s="21" customFormat="1" x14ac:dyDescent="0.15">
      <c r="A245" s="20"/>
    </row>
    <row r="246" spans="1:1" s="21" customFormat="1" x14ac:dyDescent="0.15">
      <c r="A246" s="20"/>
    </row>
    <row r="247" spans="1:1" s="21" customFormat="1" x14ac:dyDescent="0.15">
      <c r="A247" s="20"/>
    </row>
    <row r="248" spans="1:1" s="21" customFormat="1" x14ac:dyDescent="0.15">
      <c r="A248" s="20"/>
    </row>
    <row r="249" spans="1:1" s="21" customFormat="1" x14ac:dyDescent="0.15">
      <c r="A249" s="20"/>
    </row>
    <row r="250" spans="1:1" s="21" customFormat="1" x14ac:dyDescent="0.15">
      <c r="A250" s="20"/>
    </row>
    <row r="251" spans="1:1" s="21" customFormat="1" x14ac:dyDescent="0.15">
      <c r="A251" s="20"/>
    </row>
    <row r="252" spans="1:1" s="21" customFormat="1" x14ac:dyDescent="0.15">
      <c r="A252" s="20"/>
    </row>
    <row r="253" spans="1:1" s="21" customFormat="1" x14ac:dyDescent="0.15">
      <c r="A253" s="20"/>
    </row>
    <row r="254" spans="1:1" s="21" customFormat="1" x14ac:dyDescent="0.15">
      <c r="A254" s="20"/>
    </row>
    <row r="255" spans="1:1" s="21" customFormat="1" x14ac:dyDescent="0.15">
      <c r="A255" s="20"/>
    </row>
    <row r="256" spans="1:1" s="21" customFormat="1" x14ac:dyDescent="0.15">
      <c r="A256" s="20"/>
    </row>
    <row r="257" spans="1:1" s="21" customFormat="1" x14ac:dyDescent="0.15">
      <c r="A257" s="20"/>
    </row>
    <row r="258" spans="1:1" s="21" customFormat="1" x14ac:dyDescent="0.15">
      <c r="A258" s="20"/>
    </row>
    <row r="259" spans="1:1" s="21" customFormat="1" x14ac:dyDescent="0.15">
      <c r="A259" s="20"/>
    </row>
    <row r="260" spans="1:1" s="21" customFormat="1" x14ac:dyDescent="0.15">
      <c r="A260" s="20"/>
    </row>
    <row r="261" spans="1:1" s="21" customFormat="1" x14ac:dyDescent="0.15">
      <c r="A261" s="20"/>
    </row>
    <row r="262" spans="1:1" s="21" customFormat="1" x14ac:dyDescent="0.15">
      <c r="A262" s="20"/>
    </row>
    <row r="263" spans="1:1" s="21" customFormat="1" x14ac:dyDescent="0.15">
      <c r="A263" s="20"/>
    </row>
    <row r="264" spans="1:1" s="21" customFormat="1" x14ac:dyDescent="0.15">
      <c r="A264" s="20"/>
    </row>
    <row r="265" spans="1:1" s="21" customFormat="1" x14ac:dyDescent="0.15">
      <c r="A265" s="20"/>
    </row>
    <row r="266" spans="1:1" s="21" customFormat="1" x14ac:dyDescent="0.15">
      <c r="A266" s="20"/>
    </row>
    <row r="267" spans="1:1" s="21" customFormat="1" x14ac:dyDescent="0.15">
      <c r="A267" s="20"/>
    </row>
    <row r="268" spans="1:1" s="21" customFormat="1" x14ac:dyDescent="0.15">
      <c r="A268" s="20"/>
    </row>
    <row r="269" spans="1:1" s="21" customFormat="1" x14ac:dyDescent="0.15">
      <c r="A269" s="20"/>
    </row>
    <row r="270" spans="1:1" s="21" customFormat="1" x14ac:dyDescent="0.15">
      <c r="A270" s="20"/>
    </row>
    <row r="271" spans="1:1" s="21" customFormat="1" x14ac:dyDescent="0.15">
      <c r="A271" s="20"/>
    </row>
    <row r="272" spans="1:1" s="21" customFormat="1" x14ac:dyDescent="0.15">
      <c r="A272" s="20"/>
    </row>
    <row r="273" spans="1:1" s="21" customFormat="1" x14ac:dyDescent="0.15">
      <c r="A273" s="20"/>
    </row>
    <row r="274" spans="1:1" s="21" customFormat="1" x14ac:dyDescent="0.15">
      <c r="A274" s="20"/>
    </row>
    <row r="275" spans="1:1" s="21" customFormat="1" x14ac:dyDescent="0.15">
      <c r="A275" s="20"/>
    </row>
    <row r="276" spans="1:1" s="21" customFormat="1" x14ac:dyDescent="0.15">
      <c r="A276" s="20"/>
    </row>
    <row r="277" spans="1:1" s="21" customFormat="1" x14ac:dyDescent="0.15">
      <c r="A277" s="20"/>
    </row>
    <row r="278" spans="1:1" s="21" customFormat="1" x14ac:dyDescent="0.15">
      <c r="A278" s="20"/>
    </row>
    <row r="279" spans="1:1" s="21" customFormat="1" x14ac:dyDescent="0.15">
      <c r="A279" s="20"/>
    </row>
    <row r="280" spans="1:1" s="21" customFormat="1" x14ac:dyDescent="0.15">
      <c r="A280" s="20"/>
    </row>
    <row r="281" spans="1:1" s="21" customFormat="1" x14ac:dyDescent="0.15">
      <c r="A281" s="20"/>
    </row>
    <row r="282" spans="1:1" s="21" customFormat="1" x14ac:dyDescent="0.15">
      <c r="A282" s="20"/>
    </row>
    <row r="283" spans="1:1" s="21" customFormat="1" x14ac:dyDescent="0.15">
      <c r="A283" s="20"/>
    </row>
    <row r="284" spans="1:1" s="21" customFormat="1" x14ac:dyDescent="0.15">
      <c r="A284" s="20"/>
    </row>
    <row r="285" spans="1:1" s="21" customFormat="1" x14ac:dyDescent="0.15">
      <c r="A285" s="20"/>
    </row>
    <row r="286" spans="1:1" s="21" customFormat="1" x14ac:dyDescent="0.15">
      <c r="A286" s="20"/>
    </row>
    <row r="287" spans="1:1" s="21" customFormat="1" x14ac:dyDescent="0.15">
      <c r="A287" s="20"/>
    </row>
    <row r="288" spans="1:1" s="21" customFormat="1" x14ac:dyDescent="0.15">
      <c r="A288" s="20"/>
    </row>
    <row r="289" spans="1:1" s="21" customFormat="1" x14ac:dyDescent="0.15">
      <c r="A289" s="20"/>
    </row>
    <row r="290" spans="1:1" s="21" customFormat="1" x14ac:dyDescent="0.15">
      <c r="A290" s="20"/>
    </row>
    <row r="291" spans="1:1" s="21" customFormat="1" x14ac:dyDescent="0.15">
      <c r="A291" s="20"/>
    </row>
    <row r="292" spans="1:1" s="21" customFormat="1" x14ac:dyDescent="0.15">
      <c r="A292" s="20"/>
    </row>
    <row r="293" spans="1:1" s="21" customFormat="1" x14ac:dyDescent="0.15">
      <c r="A293" s="20"/>
    </row>
    <row r="294" spans="1:1" s="21" customFormat="1" x14ac:dyDescent="0.15">
      <c r="A294" s="20"/>
    </row>
    <row r="295" spans="1:1" s="21" customFormat="1" x14ac:dyDescent="0.15">
      <c r="A295" s="20"/>
    </row>
    <row r="296" spans="1:1" s="21" customFormat="1" x14ac:dyDescent="0.15">
      <c r="A296" s="20"/>
    </row>
    <row r="297" spans="1:1" s="21" customFormat="1" x14ac:dyDescent="0.15">
      <c r="A297" s="20"/>
    </row>
    <row r="298" spans="1:1" s="21" customFormat="1" x14ac:dyDescent="0.15">
      <c r="A298" s="20"/>
    </row>
    <row r="299" spans="1:1" s="21" customFormat="1" x14ac:dyDescent="0.15">
      <c r="A299" s="20"/>
    </row>
    <row r="300" spans="1:1" s="21" customFormat="1" x14ac:dyDescent="0.15">
      <c r="A300" s="20"/>
    </row>
    <row r="301" spans="1:1" s="21" customFormat="1" x14ac:dyDescent="0.15">
      <c r="A301" s="20"/>
    </row>
    <row r="302" spans="1:1" s="21" customFormat="1" x14ac:dyDescent="0.15">
      <c r="A302" s="20"/>
    </row>
    <row r="303" spans="1:1" s="21" customFormat="1" x14ac:dyDescent="0.15">
      <c r="A303" s="20"/>
    </row>
    <row r="304" spans="1:1" s="21" customFormat="1" x14ac:dyDescent="0.15">
      <c r="A304" s="20"/>
    </row>
    <row r="305" spans="1:1" s="21" customFormat="1" x14ac:dyDescent="0.15">
      <c r="A305" s="20"/>
    </row>
    <row r="306" spans="1:1" s="21" customFormat="1" x14ac:dyDescent="0.15">
      <c r="A306" s="20"/>
    </row>
    <row r="307" spans="1:1" s="21" customFormat="1" x14ac:dyDescent="0.15">
      <c r="A307" s="20"/>
    </row>
    <row r="308" spans="1:1" s="21" customFormat="1" x14ac:dyDescent="0.15">
      <c r="A308" s="20"/>
    </row>
    <row r="309" spans="1:1" s="21" customFormat="1" x14ac:dyDescent="0.15">
      <c r="A309" s="20"/>
    </row>
    <row r="310" spans="1:1" s="21" customFormat="1" x14ac:dyDescent="0.15">
      <c r="A310" s="20"/>
    </row>
    <row r="311" spans="1:1" s="21" customFormat="1" x14ac:dyDescent="0.15">
      <c r="A311" s="20"/>
    </row>
    <row r="312" spans="1:1" s="21" customFormat="1" x14ac:dyDescent="0.15">
      <c r="A312" s="20"/>
    </row>
    <row r="313" spans="1:1" s="21" customFormat="1" x14ac:dyDescent="0.15">
      <c r="A313" s="20"/>
    </row>
    <row r="314" spans="1:1" s="21" customFormat="1" x14ac:dyDescent="0.15">
      <c r="A314" s="20"/>
    </row>
    <row r="315" spans="1:1" s="21" customFormat="1" x14ac:dyDescent="0.15">
      <c r="A315" s="20"/>
    </row>
    <row r="316" spans="1:1" s="21" customFormat="1" x14ac:dyDescent="0.15">
      <c r="A316" s="20"/>
    </row>
    <row r="317" spans="1:1" s="21" customFormat="1" x14ac:dyDescent="0.15">
      <c r="A317" s="20"/>
    </row>
    <row r="318" spans="1:1" s="21" customFormat="1" x14ac:dyDescent="0.15">
      <c r="A318" s="20"/>
    </row>
    <row r="319" spans="1:1" s="21" customFormat="1" x14ac:dyDescent="0.15">
      <c r="A319" s="20"/>
    </row>
    <row r="320" spans="1:1" s="21" customFormat="1" x14ac:dyDescent="0.15">
      <c r="A320" s="20"/>
    </row>
    <row r="321" spans="1:1" s="21" customFormat="1" x14ac:dyDescent="0.15">
      <c r="A321" s="20"/>
    </row>
    <row r="322" spans="1:1" s="21" customFormat="1" x14ac:dyDescent="0.15">
      <c r="A322" s="20"/>
    </row>
    <row r="323" spans="1:1" s="21" customFormat="1" x14ac:dyDescent="0.15">
      <c r="A323" s="20"/>
    </row>
    <row r="324" spans="1:1" s="21" customFormat="1" x14ac:dyDescent="0.15">
      <c r="A324" s="20"/>
    </row>
    <row r="325" spans="1:1" s="21" customFormat="1" x14ac:dyDescent="0.15">
      <c r="A325" s="20"/>
    </row>
    <row r="326" spans="1:1" s="21" customFormat="1" x14ac:dyDescent="0.15">
      <c r="A326" s="20"/>
    </row>
    <row r="327" spans="1:1" s="21" customFormat="1" x14ac:dyDescent="0.15">
      <c r="A327" s="20"/>
    </row>
    <row r="328" spans="1:1" s="21" customFormat="1" x14ac:dyDescent="0.15">
      <c r="A328" s="20"/>
    </row>
    <row r="329" spans="1:1" s="21" customFormat="1" x14ac:dyDescent="0.15">
      <c r="A329" s="20"/>
    </row>
    <row r="330" spans="1:1" s="21" customFormat="1" x14ac:dyDescent="0.15">
      <c r="A330" s="20"/>
    </row>
    <row r="331" spans="1:1" s="21" customFormat="1" x14ac:dyDescent="0.15">
      <c r="A331" s="20"/>
    </row>
    <row r="332" spans="1:1" s="21" customFormat="1" x14ac:dyDescent="0.15">
      <c r="A332" s="20"/>
    </row>
    <row r="333" spans="1:1" s="21" customFormat="1" x14ac:dyDescent="0.15">
      <c r="A333" s="20"/>
    </row>
    <row r="334" spans="1:1" s="21" customFormat="1" x14ac:dyDescent="0.15">
      <c r="A334" s="20"/>
    </row>
    <row r="335" spans="1:1" s="21" customFormat="1" x14ac:dyDescent="0.15">
      <c r="A335" s="20"/>
    </row>
    <row r="336" spans="1:1" s="21" customFormat="1" x14ac:dyDescent="0.15">
      <c r="A336" s="20"/>
    </row>
    <row r="337" spans="1:1" s="21" customFormat="1" x14ac:dyDescent="0.15">
      <c r="A337" s="20"/>
    </row>
    <row r="338" spans="1:1" s="21" customFormat="1" x14ac:dyDescent="0.15">
      <c r="A338" s="20"/>
    </row>
    <row r="339" spans="1:1" s="21" customFormat="1" x14ac:dyDescent="0.15">
      <c r="A339" s="20"/>
    </row>
    <row r="340" spans="1:1" s="21" customFormat="1" x14ac:dyDescent="0.15">
      <c r="A340" s="20"/>
    </row>
    <row r="341" spans="1:1" s="21" customFormat="1" x14ac:dyDescent="0.15">
      <c r="A341" s="20"/>
    </row>
    <row r="342" spans="1:1" s="21" customFormat="1" x14ac:dyDescent="0.15">
      <c r="A342" s="20"/>
    </row>
    <row r="343" spans="1:1" s="21" customFormat="1" x14ac:dyDescent="0.15">
      <c r="A343" s="20"/>
    </row>
    <row r="344" spans="1:1" s="21" customFormat="1" x14ac:dyDescent="0.15">
      <c r="A344" s="20"/>
    </row>
    <row r="345" spans="1:1" s="21" customFormat="1" x14ac:dyDescent="0.15">
      <c r="A345" s="20"/>
    </row>
    <row r="346" spans="1:1" s="21" customFormat="1" x14ac:dyDescent="0.15">
      <c r="A346" s="20"/>
    </row>
    <row r="347" spans="1:1" s="21" customFormat="1" x14ac:dyDescent="0.15">
      <c r="A347" s="20"/>
    </row>
    <row r="348" spans="1:1" s="21" customFormat="1" x14ac:dyDescent="0.15">
      <c r="A348" s="20"/>
    </row>
  </sheetData>
  <sortState xmlns:xlrd2="http://schemas.microsoft.com/office/spreadsheetml/2017/richdata2" ref="T30:T40">
    <sortCondition ref="T30:T40"/>
  </sortState>
  <mergeCells count="82">
    <mergeCell ref="B3:Q3"/>
    <mergeCell ref="B1:Q1"/>
    <mergeCell ref="F86:G86"/>
    <mergeCell ref="D70:M70"/>
    <mergeCell ref="B46:M46"/>
    <mergeCell ref="B68:M68"/>
    <mergeCell ref="N68:O68"/>
    <mergeCell ref="B21:F21"/>
    <mergeCell ref="C7:F7"/>
    <mergeCell ref="E48:N48"/>
    <mergeCell ref="D71:M71"/>
    <mergeCell ref="D73:M73"/>
    <mergeCell ref="E49:N49"/>
    <mergeCell ref="G39:N39"/>
    <mergeCell ref="G40:N40"/>
    <mergeCell ref="E63:N63"/>
    <mergeCell ref="D78:M78"/>
    <mergeCell ref="D74:M74"/>
    <mergeCell ref="D72:M72"/>
    <mergeCell ref="N70:O70"/>
    <mergeCell ref="D76:M76"/>
    <mergeCell ref="D77:M77"/>
    <mergeCell ref="D75:M75"/>
    <mergeCell ref="E50:N50"/>
    <mergeCell ref="E51:N51"/>
    <mergeCell ref="E52:N52"/>
    <mergeCell ref="E53:N53"/>
    <mergeCell ref="E62:N62"/>
    <mergeCell ref="D82:M82"/>
    <mergeCell ref="D83:M83"/>
    <mergeCell ref="D79:M79"/>
    <mergeCell ref="I91:J91"/>
    <mergeCell ref="E64:N64"/>
    <mergeCell ref="B88:M88"/>
    <mergeCell ref="I92:J92"/>
    <mergeCell ref="I93:J93"/>
    <mergeCell ref="B37:M37"/>
    <mergeCell ref="B110:D110"/>
    <mergeCell ref="D90:H90"/>
    <mergeCell ref="D91:H91"/>
    <mergeCell ref="D92:H92"/>
    <mergeCell ref="D93:H93"/>
    <mergeCell ref="D94:H94"/>
    <mergeCell ref="D95:H95"/>
    <mergeCell ref="D96:H96"/>
    <mergeCell ref="D97:H97"/>
    <mergeCell ref="D80:M80"/>
    <mergeCell ref="E59:N59"/>
    <mergeCell ref="E60:N60"/>
    <mergeCell ref="D81:M81"/>
    <mergeCell ref="B2:P2"/>
    <mergeCell ref="B66:E66"/>
    <mergeCell ref="G41:N41"/>
    <mergeCell ref="G42:N42"/>
    <mergeCell ref="G43:N43"/>
    <mergeCell ref="G44:N44"/>
    <mergeCell ref="D39:F39"/>
    <mergeCell ref="D40:F40"/>
    <mergeCell ref="D41:F41"/>
    <mergeCell ref="D42:F42"/>
    <mergeCell ref="D43:F43"/>
    <mergeCell ref="D44:F44"/>
    <mergeCell ref="E57:N57"/>
    <mergeCell ref="E58:N58"/>
    <mergeCell ref="B33:K35"/>
    <mergeCell ref="E61:N61"/>
    <mergeCell ref="B11:Q11"/>
    <mergeCell ref="B112:P112"/>
    <mergeCell ref="B55:M55"/>
    <mergeCell ref="I94:J94"/>
    <mergeCell ref="I95:J95"/>
    <mergeCell ref="I96:J96"/>
    <mergeCell ref="I97:J97"/>
    <mergeCell ref="L90:M90"/>
    <mergeCell ref="L91:M91"/>
    <mergeCell ref="L92:M92"/>
    <mergeCell ref="L93:M93"/>
    <mergeCell ref="L94:M94"/>
    <mergeCell ref="L95:M95"/>
    <mergeCell ref="L96:M96"/>
    <mergeCell ref="L97:M97"/>
    <mergeCell ref="I90:J90"/>
  </mergeCells>
  <phoneticPr fontId="9" type="noConversion"/>
  <conditionalFormatting sqref="H23">
    <cfRule type="expression" dxfId="4" priority="1">
      <formula>""</formula>
    </cfRule>
  </conditionalFormatting>
  <dataValidations count="8">
    <dataValidation type="list" allowBlank="1" showInputMessage="1" showErrorMessage="1" sqref="C49:C54 C67 C58:C65 D40:D44" xr:uid="{75C0292E-F5FD-44CB-8D2B-71CC318281E3}">
      <formula1>$T$24:$T$25</formula1>
    </dataValidation>
    <dataValidation type="list" allowBlank="1" showInputMessage="1" showErrorMessage="1" sqref="D14:D18" xr:uid="{374636ED-56DB-4462-A807-F2F8810FFE1B}">
      <formula1>$S$14:$S$15</formula1>
    </dataValidation>
    <dataValidation type="list" allowBlank="1" showInputMessage="1" showErrorMessage="1" sqref="C9" xr:uid="{F42CCC5E-BA80-48F8-8F1C-022E7A0DB5DC}">
      <formula1>$S$19:$S$31</formula1>
    </dataValidation>
    <dataValidation type="list" allowBlank="1" showInputMessage="1" showErrorMessage="1" sqref="E29" xr:uid="{F7974213-D9FA-4A84-A294-417128221CB2}">
      <formula1>$S$47:$S$49</formula1>
    </dataValidation>
    <dataValidation type="list" allowBlank="1" showInputMessage="1" showErrorMessage="1" sqref="B71:B83" xr:uid="{653D1C03-7C94-4E73-8E27-30708F341E91}">
      <formula1>$T$30:$T$40</formula1>
    </dataValidation>
    <dataValidation type="list" allowBlank="1" showInputMessage="1" showErrorMessage="1" sqref="C71:C83" xr:uid="{28722DD6-2348-4909-84D8-09ABA3C8B030}">
      <formula1>$T$16:$T$18</formula1>
    </dataValidation>
    <dataValidation type="list" allowBlank="1" showInputMessage="1" showErrorMessage="1" sqref="I91:J97" xr:uid="{EA04B135-8F1D-44F4-A5A4-C239F5E0B499}">
      <formula1>$S$10:$S$11</formula1>
    </dataValidation>
    <dataValidation type="list" allowBlank="1" showInputMessage="1" showErrorMessage="1" sqref="L91:M97" xr:uid="{4BE90740-FF2F-4459-8494-20DD0BFC6473}">
      <formula1>$T$89:$T$93</formula1>
    </dataValidation>
  </dataValidations>
  <pageMargins left="0.7" right="0.7" top="0.75" bottom="0.75" header="0.3" footer="0.3"/>
  <pageSetup scale="51"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AO85"/>
  <sheetViews>
    <sheetView zoomScale="90" zoomScaleNormal="90" workbookViewId="0">
      <selection activeCell="B16" sqref="B16"/>
    </sheetView>
  </sheetViews>
  <sheetFormatPr baseColWidth="10" defaultColWidth="11.5" defaultRowHeight="16" x14ac:dyDescent="0.2"/>
  <cols>
    <col min="1" max="1" width="4.5" style="170" customWidth="1"/>
    <col min="2" max="2" width="41.33203125" style="120" customWidth="1"/>
    <col min="3" max="4" width="14.5" style="120" customWidth="1"/>
    <col min="5" max="5" width="12.5" style="120" customWidth="1"/>
    <col min="6" max="6" width="14.83203125" style="120" customWidth="1"/>
    <col min="7" max="15" width="12.5" style="120" customWidth="1"/>
    <col min="16" max="16" width="12.5" style="121" customWidth="1"/>
    <col min="17" max="41" width="11.5" style="170"/>
    <col min="42" max="16384" width="11.5" style="120"/>
  </cols>
  <sheetData>
    <row r="1" spans="1:22" s="21" customFormat="1" ht="69" customHeight="1" x14ac:dyDescent="0.15">
      <c r="A1" s="40"/>
      <c r="B1" s="292"/>
      <c r="C1" s="292"/>
      <c r="D1" s="292"/>
      <c r="E1" s="292"/>
      <c r="F1" s="292"/>
      <c r="G1" s="292"/>
      <c r="H1" s="292"/>
      <c r="I1" s="292"/>
      <c r="J1" s="292"/>
      <c r="K1" s="292"/>
      <c r="L1" s="292"/>
      <c r="M1" s="292"/>
      <c r="N1" s="292"/>
      <c r="O1" s="292"/>
      <c r="P1" s="292"/>
      <c r="Q1" s="215"/>
    </row>
    <row r="2" spans="1:22" s="21" customFormat="1" ht="5" customHeight="1" x14ac:dyDescent="0.15">
      <c r="A2" s="20"/>
    </row>
    <row r="3" spans="1:22" s="21" customFormat="1" ht="34" customHeight="1" x14ac:dyDescent="0.15">
      <c r="A3" s="20"/>
      <c r="B3" s="244" t="s">
        <v>158</v>
      </c>
      <c r="C3" s="244"/>
      <c r="D3" s="244"/>
      <c r="E3" s="244"/>
      <c r="F3" s="244"/>
      <c r="G3" s="244"/>
      <c r="H3" s="244"/>
      <c r="I3" s="244"/>
      <c r="J3" s="244"/>
      <c r="K3" s="244"/>
      <c r="L3" s="244"/>
      <c r="M3" s="244"/>
      <c r="N3" s="244"/>
      <c r="O3" s="244"/>
      <c r="P3" s="244"/>
    </row>
    <row r="4" spans="1:22" s="21" customFormat="1" ht="3" customHeight="1" x14ac:dyDescent="0.15">
      <c r="A4" s="20"/>
      <c r="B4" s="216"/>
      <c r="C4" s="216"/>
      <c r="D4" s="216"/>
      <c r="E4" s="216"/>
      <c r="F4" s="216"/>
      <c r="G4" s="216"/>
      <c r="H4" s="216"/>
      <c r="I4" s="216"/>
      <c r="J4" s="216"/>
      <c r="K4" s="216"/>
      <c r="L4" s="216"/>
      <c r="M4" s="216"/>
      <c r="N4" s="216"/>
      <c r="O4" s="216"/>
      <c r="P4" s="216"/>
    </row>
    <row r="5" spans="1:22" s="170" customFormat="1" ht="17" hidden="1" thickBot="1" x14ac:dyDescent="0.25">
      <c r="P5" s="172"/>
    </row>
    <row r="6" spans="1:22" s="170" customFormat="1" ht="27" hidden="1" customHeight="1" thickBot="1" x14ac:dyDescent="0.25">
      <c r="B6" s="173" t="s">
        <v>52</v>
      </c>
      <c r="C6" s="316">
        <v>3</v>
      </c>
      <c r="D6" s="317"/>
      <c r="E6" s="174"/>
      <c r="F6" s="175"/>
      <c r="I6" s="304" t="s">
        <v>39</v>
      </c>
      <c r="J6" s="305"/>
      <c r="L6" s="304" t="s">
        <v>40</v>
      </c>
      <c r="M6" s="305"/>
      <c r="P6" s="172"/>
    </row>
    <row r="7" spans="1:22" s="170" customFormat="1" hidden="1" x14ac:dyDescent="0.2">
      <c r="C7" s="315">
        <f>IF(C9="","",IF(C9&gt;=25000,72,60))</f>
        <v>60</v>
      </c>
      <c r="D7" s="315"/>
      <c r="E7" s="325" t="s">
        <v>42</v>
      </c>
      <c r="F7" s="318" t="s">
        <v>38</v>
      </c>
      <c r="G7" s="319"/>
      <c r="I7" s="306"/>
      <c r="J7" s="307"/>
      <c r="L7" s="306"/>
      <c r="M7" s="307"/>
      <c r="P7" s="172"/>
    </row>
    <row r="8" spans="1:22" s="170" customFormat="1" ht="27" hidden="1" customHeight="1" thickBot="1" x14ac:dyDescent="0.25">
      <c r="B8" s="176" t="s">
        <v>23</v>
      </c>
      <c r="C8" s="313" t="s">
        <v>22</v>
      </c>
      <c r="D8" s="314"/>
      <c r="E8" s="326"/>
      <c r="F8" s="320">
        <f>C6+(VLOOKUP(C8,Vlookup!A2:B5,2,FALSE))</f>
        <v>10</v>
      </c>
      <c r="G8" s="321"/>
      <c r="I8" s="323" t="e">
        <f>(D45*C7)</f>
        <v>#VALUE!</v>
      </c>
      <c r="J8" s="324"/>
      <c r="L8" s="308">
        <f>C9-50-(C9*((C7/12)/100))</f>
        <v>-50</v>
      </c>
      <c r="M8" s="309"/>
      <c r="P8" s="172"/>
    </row>
    <row r="9" spans="1:22" s="170" customFormat="1" ht="17" hidden="1" thickBot="1" x14ac:dyDescent="0.25">
      <c r="B9" s="177" t="s">
        <v>36</v>
      </c>
      <c r="C9" s="178">
        <f>Assumptions!D86</f>
        <v>0</v>
      </c>
      <c r="D9" s="179"/>
      <c r="E9" s="322"/>
      <c r="F9" s="322"/>
      <c r="P9" s="172"/>
    </row>
    <row r="10" spans="1:22" s="170" customFormat="1" hidden="1" x14ac:dyDescent="0.2">
      <c r="B10" s="177" t="s">
        <v>16</v>
      </c>
      <c r="C10" s="180">
        <f>C7</f>
        <v>60</v>
      </c>
      <c r="D10" s="181"/>
      <c r="E10" s="182"/>
      <c r="F10" s="182"/>
      <c r="P10" s="172"/>
    </row>
    <row r="11" spans="1:22" s="170" customFormat="1" hidden="1" x14ac:dyDescent="0.2">
      <c r="D11" s="181"/>
      <c r="E11" s="182"/>
      <c r="F11" s="182"/>
      <c r="P11" s="172"/>
    </row>
    <row r="12" spans="1:22" s="170" customFormat="1" ht="37" hidden="1" customHeight="1" x14ac:dyDescent="0.2">
      <c r="B12" s="177" t="s">
        <v>91</v>
      </c>
      <c r="C12" s="183">
        <f>IF(C9=0,0,I8)</f>
        <v>0</v>
      </c>
      <c r="P12" s="172"/>
      <c r="Q12" s="171"/>
      <c r="R12" s="171"/>
      <c r="S12" s="171"/>
      <c r="T12" s="171"/>
      <c r="U12" s="171"/>
      <c r="V12" s="171"/>
    </row>
    <row r="13" spans="1:22" s="170" customFormat="1" ht="15" customHeight="1" x14ac:dyDescent="0.2">
      <c r="P13" s="172"/>
      <c r="Q13" s="171"/>
      <c r="R13" s="171"/>
    </row>
    <row r="14" spans="1:22" s="170" customFormat="1" ht="35" customHeight="1" x14ac:dyDescent="0.2">
      <c r="B14" s="327" t="s">
        <v>171</v>
      </c>
      <c r="C14" s="327"/>
      <c r="D14" s="327"/>
      <c r="E14" s="327"/>
      <c r="F14" s="327"/>
      <c r="G14" s="327"/>
      <c r="H14" s="327"/>
      <c r="I14" s="327"/>
      <c r="J14" s="327"/>
      <c r="K14" s="327"/>
      <c r="L14" s="327"/>
      <c r="M14" s="327"/>
      <c r="N14" s="327"/>
      <c r="O14" s="327"/>
      <c r="P14" s="327"/>
      <c r="Q14" s="171"/>
      <c r="R14" s="171"/>
    </row>
    <row r="15" spans="1:22" s="170" customFormat="1" ht="35" customHeight="1" x14ac:dyDescent="0.2">
      <c r="B15" s="327"/>
      <c r="C15" s="327"/>
      <c r="D15" s="327"/>
      <c r="E15" s="327"/>
      <c r="F15" s="327"/>
      <c r="G15" s="327"/>
      <c r="H15" s="327"/>
      <c r="I15" s="327"/>
      <c r="J15" s="327"/>
      <c r="K15" s="327"/>
      <c r="L15" s="327"/>
      <c r="M15" s="327"/>
      <c r="N15" s="327"/>
      <c r="O15" s="327"/>
      <c r="P15" s="327"/>
      <c r="Q15" s="171"/>
      <c r="R15" s="171"/>
    </row>
    <row r="16" spans="1:22" s="170" customFormat="1" ht="17" thickBot="1" x14ac:dyDescent="0.25">
      <c r="P16" s="172"/>
    </row>
    <row r="17" spans="1:41" ht="20" customHeight="1" thickBot="1" x14ac:dyDescent="0.25">
      <c r="B17" s="122" t="s">
        <v>79</v>
      </c>
      <c r="C17" s="123" t="str">
        <f>Assumptions!H23</f>
        <v xml:space="preserve"> </v>
      </c>
      <c r="D17" s="124" t="s">
        <v>61</v>
      </c>
      <c r="E17" s="124" t="s">
        <v>62</v>
      </c>
      <c r="F17" s="124" t="s">
        <v>63</v>
      </c>
      <c r="G17" s="124" t="s">
        <v>64</v>
      </c>
      <c r="H17" s="124" t="s">
        <v>65</v>
      </c>
      <c r="I17" s="124" t="s">
        <v>66</v>
      </c>
      <c r="J17" s="124" t="s">
        <v>67</v>
      </c>
      <c r="K17" s="124" t="s">
        <v>68</v>
      </c>
      <c r="L17" s="124" t="s">
        <v>69</v>
      </c>
      <c r="M17" s="124" t="s">
        <v>70</v>
      </c>
      <c r="N17" s="124" t="s">
        <v>71</v>
      </c>
      <c r="O17" s="124" t="s">
        <v>72</v>
      </c>
      <c r="P17" s="125" t="s">
        <v>0</v>
      </c>
    </row>
    <row r="18" spans="1:41" ht="20" customHeight="1" x14ac:dyDescent="0.2">
      <c r="B18" s="126" t="s">
        <v>98</v>
      </c>
      <c r="C18" s="127" t="s">
        <v>93</v>
      </c>
      <c r="D18" s="128" t="s">
        <v>10</v>
      </c>
      <c r="E18" s="128" t="s">
        <v>10</v>
      </c>
      <c r="F18" s="128" t="s">
        <v>10</v>
      </c>
      <c r="G18" s="128" t="s">
        <v>10</v>
      </c>
      <c r="H18" s="128" t="s">
        <v>10</v>
      </c>
      <c r="I18" s="128" t="s">
        <v>10</v>
      </c>
      <c r="J18" s="128" t="s">
        <v>10</v>
      </c>
      <c r="K18" s="128" t="s">
        <v>10</v>
      </c>
      <c r="L18" s="128" t="s">
        <v>10</v>
      </c>
      <c r="M18" s="128" t="s">
        <v>10</v>
      </c>
      <c r="N18" s="128" t="s">
        <v>10</v>
      </c>
      <c r="O18" s="128" t="s">
        <v>10</v>
      </c>
      <c r="P18" s="129" t="s">
        <v>10</v>
      </c>
      <c r="Q18" s="171"/>
      <c r="R18" s="171"/>
      <c r="S18" s="171"/>
      <c r="T18" s="171"/>
      <c r="U18" s="171"/>
      <c r="V18" s="171"/>
      <c r="W18" s="171"/>
    </row>
    <row r="19" spans="1:41" ht="20" customHeight="1" x14ac:dyDescent="0.2">
      <c r="B19" s="130" t="s">
        <v>80</v>
      </c>
      <c r="C19" s="131"/>
      <c r="D19" s="132">
        <f t="shared" ref="D19:O19" si="0">C50</f>
        <v>0</v>
      </c>
      <c r="E19" s="132">
        <f t="shared" si="0"/>
        <v>0</v>
      </c>
      <c r="F19" s="132">
        <f t="shared" si="0"/>
        <v>0</v>
      </c>
      <c r="G19" s="132">
        <f t="shared" si="0"/>
        <v>0</v>
      </c>
      <c r="H19" s="132">
        <f t="shared" si="0"/>
        <v>0</v>
      </c>
      <c r="I19" s="132">
        <f t="shared" si="0"/>
        <v>0</v>
      </c>
      <c r="J19" s="132">
        <f t="shared" si="0"/>
        <v>0</v>
      </c>
      <c r="K19" s="132">
        <f t="shared" si="0"/>
        <v>0</v>
      </c>
      <c r="L19" s="132">
        <f t="shared" si="0"/>
        <v>0</v>
      </c>
      <c r="M19" s="132">
        <f t="shared" si="0"/>
        <v>0</v>
      </c>
      <c r="N19" s="132">
        <f t="shared" si="0"/>
        <v>0</v>
      </c>
      <c r="O19" s="132">
        <f t="shared" si="0"/>
        <v>0</v>
      </c>
      <c r="P19" s="133"/>
      <c r="Q19" s="171"/>
      <c r="R19" s="171"/>
      <c r="S19" s="171"/>
      <c r="T19" s="171"/>
      <c r="U19" s="171"/>
      <c r="V19" s="171"/>
      <c r="W19" s="171"/>
    </row>
    <row r="20" spans="1:41" ht="20" customHeight="1" x14ac:dyDescent="0.2">
      <c r="B20" s="134" t="s">
        <v>135</v>
      </c>
      <c r="C20" s="135">
        <f>IF(C9=0,0,L8)</f>
        <v>0</v>
      </c>
      <c r="D20" s="131"/>
      <c r="E20" s="131"/>
      <c r="F20" s="131"/>
      <c r="G20" s="131"/>
      <c r="H20" s="131"/>
      <c r="I20" s="131"/>
      <c r="J20" s="131"/>
      <c r="K20" s="131"/>
      <c r="L20" s="131"/>
      <c r="M20" s="131"/>
      <c r="N20" s="131"/>
      <c r="O20" s="131"/>
      <c r="P20" s="136"/>
      <c r="Q20" s="171"/>
      <c r="R20" s="171"/>
      <c r="S20" s="171"/>
      <c r="T20" s="171"/>
      <c r="U20" s="171"/>
      <c r="V20" s="171"/>
      <c r="W20" s="171"/>
    </row>
    <row r="21" spans="1:41" ht="20" customHeight="1" x14ac:dyDescent="0.2">
      <c r="B21" s="134" t="s">
        <v>117</v>
      </c>
      <c r="C21" s="131">
        <f>Assumptions!H24</f>
        <v>0</v>
      </c>
      <c r="D21" s="131">
        <f>IF(Assumptions!$E$27="",Assumptions!E19,Assumptions!E19*Assumptions!$E$27)</f>
        <v>0</v>
      </c>
      <c r="E21" s="131">
        <f>IF(Assumptions!$E$27="",Assumptions!F19,Assumptions!F19*Assumptions!$E$27)</f>
        <v>0</v>
      </c>
      <c r="F21" s="131">
        <f>IF(Assumptions!$E$27="",Assumptions!G19,Assumptions!G19*Assumptions!$E$27)</f>
        <v>0</v>
      </c>
      <c r="G21" s="131">
        <f>IF(Assumptions!$E$27="",Assumptions!H19,Assumptions!H19*Assumptions!$E$27)</f>
        <v>0</v>
      </c>
      <c r="H21" s="131">
        <f>IF(Assumptions!$E$27="",Assumptions!I19,Assumptions!I19*Assumptions!$E$27)</f>
        <v>0</v>
      </c>
      <c r="I21" s="131">
        <f>IF(Assumptions!$E$27="",Assumptions!J19,Assumptions!J19*Assumptions!$E$27)</f>
        <v>0</v>
      </c>
      <c r="J21" s="131">
        <f>IF(Assumptions!$E$27="",Assumptions!K19,Assumptions!K19*Assumptions!$E$27)</f>
        <v>0</v>
      </c>
      <c r="K21" s="131">
        <f>IF(Assumptions!$E$27="",Assumptions!L19,Assumptions!L19*Assumptions!$E$27)</f>
        <v>0</v>
      </c>
      <c r="L21" s="131">
        <f>IF(Assumptions!$E$27="",Assumptions!M19,Assumptions!M19*Assumptions!$E$27)</f>
        <v>0</v>
      </c>
      <c r="M21" s="131">
        <f>IF(Assumptions!$E$27="",Assumptions!N19,Assumptions!N19*Assumptions!$E$27)</f>
        <v>0</v>
      </c>
      <c r="N21" s="131">
        <f>IF(Assumptions!$E$27="",Assumptions!O19,Assumptions!O19*Assumptions!$E$27)</f>
        <v>0</v>
      </c>
      <c r="O21" s="131">
        <f>IF(Assumptions!$E$27="",Assumptions!P19,Assumptions!P19*Assumptions!$E$27)</f>
        <v>0</v>
      </c>
      <c r="P21" s="136">
        <f>SUM(D21:O21)</f>
        <v>0</v>
      </c>
      <c r="Q21" s="171"/>
      <c r="R21" s="171"/>
      <c r="S21" s="171"/>
      <c r="T21" s="171"/>
      <c r="U21" s="171"/>
      <c r="V21" s="171"/>
      <c r="W21" s="171"/>
    </row>
    <row r="22" spans="1:41" ht="20" customHeight="1" x14ac:dyDescent="0.2">
      <c r="B22" s="134" t="s">
        <v>146</v>
      </c>
      <c r="C22" s="131"/>
      <c r="D22" s="131"/>
      <c r="E22" s="131">
        <f>IF(Assumptions!E29="",0,IF(Assumptions!E29=30,Assumptions!E19*(1-Assumptions!E27),0))</f>
        <v>0</v>
      </c>
      <c r="F22" s="131">
        <f>IF(Assumptions!E29="",0,IF(Assumptions!E29=30,Assumptions!F19*(1-Assumptions!E27),IF(Assumptions!E29=60,Assumptions!E19*(1-Assumptions!E27),0)))</f>
        <v>0</v>
      </c>
      <c r="G22" s="131">
        <f>IF(Assumptions!$E$29="",0,IF(Assumptions!$E$29=30,Assumptions!G19*(1-Assumptions!$E$27),IF(Assumptions!$E$29=60,Assumptions!F19*(1-Assumptions!$E$27),Assumptions!E19*(1-Assumptions!$E$27))))</f>
        <v>0</v>
      </c>
      <c r="H22" s="131">
        <f>IF(Assumptions!$E$29="",0,IF(Assumptions!$E$29=30,Assumptions!H19*(1-Assumptions!$E$27),IF(Assumptions!$E$29=60,Assumptions!G19*(1-Assumptions!$E$27),Assumptions!F19*(1-Assumptions!$E$27))))</f>
        <v>0</v>
      </c>
      <c r="I22" s="131">
        <f>IF(Assumptions!$E$29="",0,IF(Assumptions!$E$29=30,Assumptions!I19*(1-Assumptions!$E$27),IF(Assumptions!$E$29=60,Assumptions!H19*(1-Assumptions!$E$27),Assumptions!G19*(1-Assumptions!$E$27))))</f>
        <v>0</v>
      </c>
      <c r="J22" s="131">
        <f>IF(Assumptions!$E$29="",0,IF(Assumptions!$E$29=30,Assumptions!J19*(1-Assumptions!$E$27),IF(Assumptions!$E$29=60,Assumptions!I19*(1-Assumptions!$E$27),Assumptions!H19*(1-Assumptions!$E$27))))</f>
        <v>0</v>
      </c>
      <c r="K22" s="131">
        <f>IF(Assumptions!$E$29="",0,IF(Assumptions!$E$29=30,Assumptions!K19*(1-Assumptions!$E$27),IF(Assumptions!$E$29=60,Assumptions!J19*(1-Assumptions!$E$27),Assumptions!I19*(1-Assumptions!$E$27))))</f>
        <v>0</v>
      </c>
      <c r="L22" s="131">
        <f>IF(Assumptions!$E$29="",0,IF(Assumptions!$E$29=30,Assumptions!L19*(1-Assumptions!$E$27),IF(Assumptions!$E$29=60,Assumptions!K19*(1-Assumptions!$E$27),Assumptions!J19*(1-Assumptions!$E$27))))</f>
        <v>0</v>
      </c>
      <c r="M22" s="131">
        <f>IF(Assumptions!$E$29="",0,IF(Assumptions!$E$29=30,Assumptions!M19*(1-Assumptions!$E$27),IF(Assumptions!$E$29=60,Assumptions!L19*(1-Assumptions!$E$27),Assumptions!K19*(1-Assumptions!$E$27))))</f>
        <v>0</v>
      </c>
      <c r="N22" s="131">
        <f>IF(Assumptions!$E$29="",0,IF(Assumptions!$E$29=30,Assumptions!N19*(1-Assumptions!$E$27),IF(Assumptions!$E$29=60,Assumptions!M19*(1-Assumptions!$E$27),Assumptions!L19*(1-Assumptions!$E$27))))</f>
        <v>0</v>
      </c>
      <c r="O22" s="131">
        <f>IF(Assumptions!$E$29="",0,IF(Assumptions!$E$29=30,Assumptions!O19*(1-Assumptions!$E$27),IF(Assumptions!$E$29=60,Assumptions!N19*(1-Assumptions!$E$27),Assumptions!M19*(1-Assumptions!$E$27))))</f>
        <v>0</v>
      </c>
      <c r="P22" s="136">
        <f>SUM(D22:O22)</f>
        <v>0</v>
      </c>
      <c r="Q22" s="171"/>
      <c r="R22" s="171"/>
      <c r="S22" s="171"/>
      <c r="T22" s="171"/>
      <c r="U22" s="171"/>
      <c r="V22" s="171"/>
      <c r="W22" s="171"/>
    </row>
    <row r="23" spans="1:41" ht="20" customHeight="1" x14ac:dyDescent="0.2">
      <c r="B23" s="137" t="s">
        <v>89</v>
      </c>
      <c r="C23" s="138"/>
      <c r="D23" s="138"/>
      <c r="E23" s="138"/>
      <c r="F23" s="138"/>
      <c r="G23" s="138"/>
      <c r="H23" s="138"/>
      <c r="I23" s="138"/>
      <c r="J23" s="138"/>
      <c r="K23" s="138"/>
      <c r="L23" s="138"/>
      <c r="M23" s="138"/>
      <c r="N23" s="138"/>
      <c r="O23" s="138"/>
      <c r="P23" s="139">
        <f>SUM(D23:O23)</f>
        <v>0</v>
      </c>
      <c r="Q23" s="171"/>
      <c r="R23" s="171"/>
      <c r="S23" s="171"/>
      <c r="T23" s="171"/>
      <c r="U23" s="171"/>
      <c r="V23" s="171"/>
      <c r="W23" s="171"/>
    </row>
    <row r="24" spans="1:41" ht="20" customHeight="1" thickBot="1" x14ac:dyDescent="0.25">
      <c r="B24" s="140" t="s">
        <v>90</v>
      </c>
      <c r="C24" s="141"/>
      <c r="D24" s="141"/>
      <c r="E24" s="141"/>
      <c r="F24" s="141"/>
      <c r="G24" s="141"/>
      <c r="H24" s="141"/>
      <c r="I24" s="141"/>
      <c r="J24" s="141"/>
      <c r="K24" s="141"/>
      <c r="L24" s="141"/>
      <c r="M24" s="141"/>
      <c r="N24" s="141"/>
      <c r="O24" s="141"/>
      <c r="P24" s="142">
        <f t="shared" ref="P24" si="1">SUM(D24:O24)</f>
        <v>0</v>
      </c>
      <c r="Q24" s="171"/>
      <c r="R24" s="171"/>
      <c r="S24" s="171"/>
      <c r="T24" s="171"/>
      <c r="U24" s="171"/>
      <c r="V24" s="171"/>
      <c r="W24" s="171"/>
    </row>
    <row r="25" spans="1:41" s="146" customFormat="1" ht="20" customHeight="1" thickTop="1" thickBot="1" x14ac:dyDescent="0.25">
      <c r="A25" s="171"/>
      <c r="B25" s="143" t="s">
        <v>118</v>
      </c>
      <c r="C25" s="144">
        <f>SUM(C21:C24)+C20</f>
        <v>0</v>
      </c>
      <c r="D25" s="144">
        <f t="shared" ref="D25:O25" si="2">SUM(D21:D24)</f>
        <v>0</v>
      </c>
      <c r="E25" s="144">
        <f t="shared" si="2"/>
        <v>0</v>
      </c>
      <c r="F25" s="144">
        <f t="shared" si="2"/>
        <v>0</v>
      </c>
      <c r="G25" s="144">
        <f t="shared" si="2"/>
        <v>0</v>
      </c>
      <c r="H25" s="144">
        <f t="shared" si="2"/>
        <v>0</v>
      </c>
      <c r="I25" s="144">
        <f t="shared" si="2"/>
        <v>0</v>
      </c>
      <c r="J25" s="144">
        <f t="shared" si="2"/>
        <v>0</v>
      </c>
      <c r="K25" s="144">
        <f t="shared" si="2"/>
        <v>0</v>
      </c>
      <c r="L25" s="144">
        <f t="shared" si="2"/>
        <v>0</v>
      </c>
      <c r="M25" s="144">
        <f t="shared" si="2"/>
        <v>0</v>
      </c>
      <c r="N25" s="144">
        <f t="shared" si="2"/>
        <v>0</v>
      </c>
      <c r="O25" s="144">
        <f t="shared" si="2"/>
        <v>0</v>
      </c>
      <c r="P25" s="145">
        <f>SUM(C25:O25)</f>
        <v>0</v>
      </c>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row>
    <row r="26" spans="1:41" ht="20" customHeight="1" thickTop="1" x14ac:dyDescent="0.2">
      <c r="B26" s="147" t="s">
        <v>119</v>
      </c>
      <c r="C26" s="148"/>
      <c r="D26" s="148"/>
      <c r="E26" s="148"/>
      <c r="F26" s="148"/>
      <c r="G26" s="148"/>
      <c r="H26" s="148"/>
      <c r="I26" s="148"/>
      <c r="J26" s="148"/>
      <c r="K26" s="148"/>
      <c r="L26" s="148"/>
      <c r="M26" s="148"/>
      <c r="N26" s="148"/>
      <c r="O26" s="148"/>
      <c r="P26" s="149"/>
      <c r="Q26" s="171"/>
      <c r="R26" s="171"/>
    </row>
    <row r="27" spans="1:41" ht="20" customHeight="1" x14ac:dyDescent="0.2">
      <c r="B27" s="150" t="str">
        <f>"   Purchases (Inventory) #1: "&amp;Assumptions!B14</f>
        <v xml:space="preserve">   Purchases (Inventory) #1: </v>
      </c>
      <c r="C27" s="151"/>
      <c r="D27" s="151"/>
      <c r="E27" s="151"/>
      <c r="F27" s="151"/>
      <c r="G27" s="151"/>
      <c r="H27" s="151"/>
      <c r="I27" s="151"/>
      <c r="J27" s="151"/>
      <c r="K27" s="151"/>
      <c r="L27" s="151"/>
      <c r="M27" s="151"/>
      <c r="N27" s="151"/>
      <c r="O27" s="151"/>
      <c r="P27" s="139">
        <f t="shared" ref="P27" si="3">SUM(D27:O27)</f>
        <v>0</v>
      </c>
      <c r="Q27" s="171"/>
      <c r="R27" s="171"/>
    </row>
    <row r="28" spans="1:41" ht="20" customHeight="1" x14ac:dyDescent="0.2">
      <c r="B28" s="150" t="str">
        <f>"   Purchases (Inventory) #2: "&amp;Assumptions!B15</f>
        <v xml:space="preserve">   Purchases (Inventory) #2: </v>
      </c>
      <c r="C28" s="151"/>
      <c r="D28" s="151"/>
      <c r="E28" s="151"/>
      <c r="F28" s="151"/>
      <c r="G28" s="151"/>
      <c r="H28" s="151"/>
      <c r="I28" s="151"/>
      <c r="J28" s="151"/>
      <c r="K28" s="151"/>
      <c r="L28" s="151"/>
      <c r="M28" s="151"/>
      <c r="N28" s="151"/>
      <c r="O28" s="151"/>
      <c r="P28" s="139">
        <f t="shared" ref="P28:P48" si="4">SUM(D28:O28)</f>
        <v>0</v>
      </c>
      <c r="Q28" s="171"/>
      <c r="R28" s="171"/>
    </row>
    <row r="29" spans="1:41" ht="20" customHeight="1" x14ac:dyDescent="0.2">
      <c r="B29" s="150" t="str">
        <f>"   Purchases (Inventory) #3: "&amp;Assumptions!B16</f>
        <v xml:space="preserve">   Purchases (Inventory) #3: </v>
      </c>
      <c r="C29" s="151"/>
      <c r="D29" s="151"/>
      <c r="E29" s="151"/>
      <c r="F29" s="151"/>
      <c r="G29" s="151"/>
      <c r="H29" s="151"/>
      <c r="I29" s="151"/>
      <c r="J29" s="151"/>
      <c r="K29" s="151"/>
      <c r="L29" s="151"/>
      <c r="M29" s="151"/>
      <c r="N29" s="151"/>
      <c r="O29" s="151"/>
      <c r="P29" s="139">
        <f t="shared" si="4"/>
        <v>0</v>
      </c>
      <c r="Q29" s="171"/>
      <c r="R29" s="171"/>
    </row>
    <row r="30" spans="1:41" ht="20" customHeight="1" x14ac:dyDescent="0.2">
      <c r="B30" s="152" t="s">
        <v>131</v>
      </c>
      <c r="C30" s="151"/>
      <c r="D30" s="151"/>
      <c r="E30" s="151"/>
      <c r="F30" s="151"/>
      <c r="G30" s="151"/>
      <c r="H30" s="151"/>
      <c r="I30" s="151"/>
      <c r="J30" s="151"/>
      <c r="K30" s="151"/>
      <c r="L30" s="151"/>
      <c r="M30" s="151"/>
      <c r="N30" s="151"/>
      <c r="O30" s="151"/>
      <c r="P30" s="139">
        <f t="shared" si="4"/>
        <v>0</v>
      </c>
    </row>
    <row r="31" spans="1:41" ht="20" customHeight="1" x14ac:dyDescent="0.2">
      <c r="B31" s="150" t="s">
        <v>1</v>
      </c>
      <c r="C31" s="151"/>
      <c r="D31" s="151"/>
      <c r="E31" s="151"/>
      <c r="F31" s="151"/>
      <c r="G31" s="151"/>
      <c r="H31" s="151"/>
      <c r="I31" s="151"/>
      <c r="J31" s="151"/>
      <c r="K31" s="151"/>
      <c r="L31" s="151"/>
      <c r="M31" s="151"/>
      <c r="N31" s="151"/>
      <c r="O31" s="151"/>
      <c r="P31" s="139">
        <f t="shared" si="4"/>
        <v>0</v>
      </c>
      <c r="Q31" s="171"/>
      <c r="R31" s="171"/>
    </row>
    <row r="32" spans="1:41" ht="20" customHeight="1" x14ac:dyDescent="0.2">
      <c r="B32" s="153" t="s">
        <v>139</v>
      </c>
      <c r="C32" s="154"/>
      <c r="D32" s="154">
        <f>D31*Assumptions!$F$66</f>
        <v>0</v>
      </c>
      <c r="E32" s="154">
        <f>E31*Assumptions!$F$66</f>
        <v>0</v>
      </c>
      <c r="F32" s="154">
        <f>F31*Assumptions!$F$66</f>
        <v>0</v>
      </c>
      <c r="G32" s="154">
        <f>G31*Assumptions!$F$66</f>
        <v>0</v>
      </c>
      <c r="H32" s="154">
        <f>H31*Assumptions!$F$66</f>
        <v>0</v>
      </c>
      <c r="I32" s="154">
        <f>I31*Assumptions!$F$66</f>
        <v>0</v>
      </c>
      <c r="J32" s="154">
        <f>J31*Assumptions!$F$66</f>
        <v>0</v>
      </c>
      <c r="K32" s="154">
        <f>K31*Assumptions!$F$66</f>
        <v>0</v>
      </c>
      <c r="L32" s="154">
        <f>L31*Assumptions!$F$66</f>
        <v>0</v>
      </c>
      <c r="M32" s="154">
        <f>M31*Assumptions!$F$66</f>
        <v>0</v>
      </c>
      <c r="N32" s="154">
        <f>N31*Assumptions!$F$66</f>
        <v>0</v>
      </c>
      <c r="O32" s="154">
        <f>O31*Assumptions!$F$66</f>
        <v>0</v>
      </c>
      <c r="P32" s="155">
        <f t="shared" si="4"/>
        <v>0</v>
      </c>
      <c r="Q32" s="171"/>
      <c r="R32" s="171"/>
    </row>
    <row r="33" spans="2:18" ht="20" customHeight="1" x14ac:dyDescent="0.2">
      <c r="B33" s="150" t="s">
        <v>3</v>
      </c>
      <c r="C33" s="151"/>
      <c r="D33" s="151"/>
      <c r="E33" s="151"/>
      <c r="F33" s="151"/>
      <c r="G33" s="151"/>
      <c r="H33" s="151"/>
      <c r="I33" s="151"/>
      <c r="J33" s="151"/>
      <c r="K33" s="151"/>
      <c r="L33" s="151"/>
      <c r="M33" s="151"/>
      <c r="N33" s="151"/>
      <c r="O33" s="151"/>
      <c r="P33" s="139">
        <f t="shared" si="4"/>
        <v>0</v>
      </c>
      <c r="Q33" s="171"/>
      <c r="R33" s="171"/>
    </row>
    <row r="34" spans="2:18" ht="20" customHeight="1" x14ac:dyDescent="0.2">
      <c r="B34" s="150" t="s">
        <v>11</v>
      </c>
      <c r="C34" s="151"/>
      <c r="D34" s="151"/>
      <c r="E34" s="151"/>
      <c r="F34" s="151"/>
      <c r="G34" s="151"/>
      <c r="H34" s="151"/>
      <c r="I34" s="151"/>
      <c r="J34" s="151"/>
      <c r="K34" s="151"/>
      <c r="L34" s="151"/>
      <c r="M34" s="151"/>
      <c r="N34" s="151"/>
      <c r="O34" s="151"/>
      <c r="P34" s="139">
        <f t="shared" si="4"/>
        <v>0</v>
      </c>
      <c r="Q34" s="171"/>
      <c r="R34" s="171"/>
    </row>
    <row r="35" spans="2:18" ht="20" customHeight="1" x14ac:dyDescent="0.2">
      <c r="B35" s="150" t="s">
        <v>9</v>
      </c>
      <c r="C35" s="151"/>
      <c r="D35" s="151"/>
      <c r="E35" s="151"/>
      <c r="F35" s="151"/>
      <c r="G35" s="151"/>
      <c r="H35" s="151"/>
      <c r="I35" s="151"/>
      <c r="J35" s="151"/>
      <c r="K35" s="151"/>
      <c r="L35" s="151"/>
      <c r="M35" s="151"/>
      <c r="N35" s="151"/>
      <c r="O35" s="151"/>
      <c r="P35" s="139">
        <f t="shared" si="4"/>
        <v>0</v>
      </c>
      <c r="Q35" s="171"/>
      <c r="R35" s="171"/>
    </row>
    <row r="36" spans="2:18" ht="20" customHeight="1" x14ac:dyDescent="0.2">
      <c r="B36" s="150" t="s">
        <v>6</v>
      </c>
      <c r="C36" s="151"/>
      <c r="D36" s="151"/>
      <c r="E36" s="151"/>
      <c r="F36" s="151"/>
      <c r="G36" s="151"/>
      <c r="H36" s="151"/>
      <c r="I36" s="151"/>
      <c r="J36" s="151"/>
      <c r="K36" s="151"/>
      <c r="L36" s="151"/>
      <c r="M36" s="151"/>
      <c r="N36" s="151"/>
      <c r="O36" s="151"/>
      <c r="P36" s="139">
        <f t="shared" si="4"/>
        <v>0</v>
      </c>
      <c r="Q36" s="171"/>
      <c r="R36" s="171"/>
    </row>
    <row r="37" spans="2:18" ht="20" customHeight="1" x14ac:dyDescent="0.2">
      <c r="B37" s="150" t="s">
        <v>12</v>
      </c>
      <c r="C37" s="151"/>
      <c r="D37" s="151"/>
      <c r="E37" s="151"/>
      <c r="F37" s="151"/>
      <c r="G37" s="151"/>
      <c r="H37" s="151"/>
      <c r="I37" s="151"/>
      <c r="J37" s="151"/>
      <c r="K37" s="151"/>
      <c r="L37" s="151"/>
      <c r="M37" s="151"/>
      <c r="N37" s="151"/>
      <c r="O37" s="151"/>
      <c r="P37" s="139">
        <f t="shared" si="4"/>
        <v>0</v>
      </c>
      <c r="Q37" s="171"/>
      <c r="R37" s="171"/>
    </row>
    <row r="38" spans="2:18" ht="20" customHeight="1" x14ac:dyDescent="0.2">
      <c r="B38" s="156" t="s">
        <v>140</v>
      </c>
      <c r="C38" s="151"/>
      <c r="D38" s="151"/>
      <c r="E38" s="151"/>
      <c r="F38" s="151"/>
      <c r="G38" s="151"/>
      <c r="H38" s="151"/>
      <c r="I38" s="151"/>
      <c r="J38" s="151"/>
      <c r="K38" s="151"/>
      <c r="L38" s="151"/>
      <c r="M38" s="151"/>
      <c r="N38" s="151"/>
      <c r="O38" s="151"/>
      <c r="P38" s="139">
        <f t="shared" si="4"/>
        <v>0</v>
      </c>
      <c r="Q38" s="171"/>
      <c r="R38" s="171"/>
    </row>
    <row r="39" spans="2:18" ht="20" customHeight="1" x14ac:dyDescent="0.2">
      <c r="B39" s="150" t="s">
        <v>2</v>
      </c>
      <c r="C39" s="151"/>
      <c r="D39" s="151"/>
      <c r="E39" s="151"/>
      <c r="F39" s="151"/>
      <c r="G39" s="151"/>
      <c r="H39" s="151"/>
      <c r="I39" s="151"/>
      <c r="J39" s="151"/>
      <c r="K39" s="151"/>
      <c r="L39" s="151"/>
      <c r="M39" s="151"/>
      <c r="N39" s="151"/>
      <c r="O39" s="151"/>
      <c r="P39" s="139">
        <f t="shared" si="4"/>
        <v>0</v>
      </c>
      <c r="Q39" s="171"/>
      <c r="R39" s="171"/>
    </row>
    <row r="40" spans="2:18" ht="20" customHeight="1" x14ac:dyDescent="0.2">
      <c r="B40" s="150" t="s">
        <v>4</v>
      </c>
      <c r="C40" s="151"/>
      <c r="D40" s="151"/>
      <c r="E40" s="151"/>
      <c r="F40" s="151"/>
      <c r="G40" s="151"/>
      <c r="H40" s="151"/>
      <c r="I40" s="151"/>
      <c r="J40" s="151"/>
      <c r="K40" s="151"/>
      <c r="L40" s="151"/>
      <c r="M40" s="151"/>
      <c r="N40" s="151"/>
      <c r="O40" s="151"/>
      <c r="P40" s="139">
        <f t="shared" si="4"/>
        <v>0</v>
      </c>
      <c r="Q40" s="171"/>
      <c r="R40" s="171"/>
    </row>
    <row r="41" spans="2:18" ht="20" customHeight="1" x14ac:dyDescent="0.2">
      <c r="B41" s="150" t="s">
        <v>54</v>
      </c>
      <c r="C41" s="151"/>
      <c r="D41" s="151"/>
      <c r="E41" s="151"/>
      <c r="F41" s="151"/>
      <c r="G41" s="151"/>
      <c r="H41" s="151"/>
      <c r="I41" s="151"/>
      <c r="J41" s="151"/>
      <c r="K41" s="151"/>
      <c r="L41" s="151"/>
      <c r="M41" s="151"/>
      <c r="N41" s="151"/>
      <c r="O41" s="151"/>
      <c r="P41" s="139">
        <f t="shared" si="4"/>
        <v>0</v>
      </c>
      <c r="Q41" s="171"/>
      <c r="R41" s="171"/>
    </row>
    <row r="42" spans="2:18" ht="20" customHeight="1" x14ac:dyDescent="0.2">
      <c r="B42" s="150" t="s">
        <v>95</v>
      </c>
      <c r="C42" s="151"/>
      <c r="D42" s="151"/>
      <c r="E42" s="151"/>
      <c r="F42" s="151"/>
      <c r="G42" s="151"/>
      <c r="H42" s="151"/>
      <c r="I42" s="151"/>
      <c r="J42" s="151"/>
      <c r="K42" s="151"/>
      <c r="L42" s="151"/>
      <c r="M42" s="151"/>
      <c r="N42" s="151"/>
      <c r="O42" s="151"/>
      <c r="P42" s="139"/>
      <c r="Q42" s="171"/>
      <c r="R42" s="171"/>
    </row>
    <row r="43" spans="2:18" ht="20" customHeight="1" x14ac:dyDescent="0.2">
      <c r="B43" s="150" t="s">
        <v>5</v>
      </c>
      <c r="C43" s="151"/>
      <c r="D43" s="151"/>
      <c r="E43" s="151"/>
      <c r="F43" s="151"/>
      <c r="G43" s="151"/>
      <c r="H43" s="151"/>
      <c r="I43" s="151"/>
      <c r="J43" s="151"/>
      <c r="K43" s="151"/>
      <c r="L43" s="151"/>
      <c r="M43" s="151"/>
      <c r="N43" s="151"/>
      <c r="O43" s="151"/>
      <c r="P43" s="139">
        <f t="shared" si="4"/>
        <v>0</v>
      </c>
      <c r="Q43" s="171"/>
      <c r="R43" s="171"/>
    </row>
    <row r="44" spans="2:18" ht="20" customHeight="1" x14ac:dyDescent="0.2">
      <c r="B44" s="157" t="s">
        <v>132</v>
      </c>
      <c r="C44" s="151"/>
      <c r="D44" s="151"/>
      <c r="E44" s="151"/>
      <c r="F44" s="151"/>
      <c r="G44" s="151"/>
      <c r="H44" s="151"/>
      <c r="I44" s="151"/>
      <c r="J44" s="151"/>
      <c r="K44" s="151"/>
      <c r="L44" s="151"/>
      <c r="M44" s="151"/>
      <c r="N44" s="151"/>
      <c r="O44" s="151"/>
      <c r="P44" s="139">
        <f t="shared" si="4"/>
        <v>0</v>
      </c>
      <c r="Q44" s="171"/>
      <c r="R44" s="171"/>
    </row>
    <row r="45" spans="2:18" ht="20" customHeight="1" x14ac:dyDescent="0.2">
      <c r="B45" s="158" t="s">
        <v>133</v>
      </c>
      <c r="C45" s="159"/>
      <c r="D45" s="159" t="str">
        <f>IF(Assumptions!D86="","",PMT((F8/100)/12,C7,-C9)+Assumptions!$E$108)</f>
        <v/>
      </c>
      <c r="E45" s="159" t="str">
        <f>D45</f>
        <v/>
      </c>
      <c r="F45" s="159" t="str">
        <f t="shared" ref="F45:N45" si="5">E45</f>
        <v/>
      </c>
      <c r="G45" s="159" t="str">
        <f t="shared" si="5"/>
        <v/>
      </c>
      <c r="H45" s="159" t="str">
        <f t="shared" si="5"/>
        <v/>
      </c>
      <c r="I45" s="159" t="str">
        <f t="shared" si="5"/>
        <v/>
      </c>
      <c r="J45" s="159" t="str">
        <f t="shared" si="5"/>
        <v/>
      </c>
      <c r="K45" s="159" t="str">
        <f t="shared" si="5"/>
        <v/>
      </c>
      <c r="L45" s="159" t="str">
        <f t="shared" si="5"/>
        <v/>
      </c>
      <c r="M45" s="159" t="str">
        <f t="shared" si="5"/>
        <v/>
      </c>
      <c r="N45" s="159" t="str">
        <f t="shared" si="5"/>
        <v/>
      </c>
      <c r="O45" s="159" t="str">
        <f>N45</f>
        <v/>
      </c>
      <c r="P45" s="160">
        <f t="shared" si="4"/>
        <v>0</v>
      </c>
    </row>
    <row r="46" spans="2:18" ht="20" customHeight="1" x14ac:dyDescent="0.2">
      <c r="B46" s="158" t="s">
        <v>134</v>
      </c>
      <c r="C46" s="159">
        <f>Assumptions!E108</f>
        <v>0</v>
      </c>
      <c r="D46" s="159">
        <f>Assumptions!E108</f>
        <v>0</v>
      </c>
      <c r="E46" s="159">
        <f>D46</f>
        <v>0</v>
      </c>
      <c r="F46" s="159">
        <f t="shared" ref="F46:O46" si="6">E46</f>
        <v>0</v>
      </c>
      <c r="G46" s="159">
        <f t="shared" si="6"/>
        <v>0</v>
      </c>
      <c r="H46" s="159">
        <f t="shared" si="6"/>
        <v>0</v>
      </c>
      <c r="I46" s="159">
        <f t="shared" si="6"/>
        <v>0</v>
      </c>
      <c r="J46" s="159">
        <f t="shared" si="6"/>
        <v>0</v>
      </c>
      <c r="K46" s="159">
        <f t="shared" si="6"/>
        <v>0</v>
      </c>
      <c r="L46" s="159">
        <f t="shared" si="6"/>
        <v>0</v>
      </c>
      <c r="M46" s="159">
        <f t="shared" si="6"/>
        <v>0</v>
      </c>
      <c r="N46" s="159">
        <f t="shared" si="6"/>
        <v>0</v>
      </c>
      <c r="O46" s="159">
        <f t="shared" si="6"/>
        <v>0</v>
      </c>
      <c r="P46" s="160">
        <f t="shared" si="4"/>
        <v>0</v>
      </c>
    </row>
    <row r="47" spans="2:18" ht="20" customHeight="1" thickBot="1" x14ac:dyDescent="0.25">
      <c r="B47" s="214" t="s">
        <v>151</v>
      </c>
      <c r="C47" s="161"/>
      <c r="D47" s="162"/>
      <c r="E47" s="161"/>
      <c r="F47" s="161"/>
      <c r="G47" s="161"/>
      <c r="H47" s="161"/>
      <c r="I47" s="161"/>
      <c r="J47" s="161"/>
      <c r="K47" s="161"/>
      <c r="L47" s="161"/>
      <c r="M47" s="161"/>
      <c r="N47" s="161"/>
      <c r="O47" s="161"/>
      <c r="P47" s="142">
        <f>SUM(D47:O47)</f>
        <v>0</v>
      </c>
    </row>
    <row r="48" spans="2:18" ht="20" customHeight="1" thickTop="1" x14ac:dyDescent="0.2">
      <c r="B48" s="163" t="s">
        <v>97</v>
      </c>
      <c r="C48" s="164">
        <f>SUM(C27:C47)</f>
        <v>0</v>
      </c>
      <c r="D48" s="164">
        <f>SUM(D27:D47)</f>
        <v>0</v>
      </c>
      <c r="E48" s="164">
        <f t="shared" ref="E48:O48" si="7">SUM(E27:E47)</f>
        <v>0</v>
      </c>
      <c r="F48" s="164">
        <f t="shared" si="7"/>
        <v>0</v>
      </c>
      <c r="G48" s="164">
        <f t="shared" si="7"/>
        <v>0</v>
      </c>
      <c r="H48" s="164">
        <f t="shared" si="7"/>
        <v>0</v>
      </c>
      <c r="I48" s="164">
        <f t="shared" si="7"/>
        <v>0</v>
      </c>
      <c r="J48" s="164">
        <f t="shared" si="7"/>
        <v>0</v>
      </c>
      <c r="K48" s="164">
        <f t="shared" si="7"/>
        <v>0</v>
      </c>
      <c r="L48" s="164">
        <f t="shared" si="7"/>
        <v>0</v>
      </c>
      <c r="M48" s="164">
        <f t="shared" si="7"/>
        <v>0</v>
      </c>
      <c r="N48" s="164">
        <f t="shared" si="7"/>
        <v>0</v>
      </c>
      <c r="O48" s="164">
        <f t="shared" si="7"/>
        <v>0</v>
      </c>
      <c r="P48" s="165">
        <f t="shared" si="4"/>
        <v>0</v>
      </c>
      <c r="Q48" s="171"/>
      <c r="R48" s="171"/>
    </row>
    <row r="49" spans="1:41" ht="20" customHeight="1" x14ac:dyDescent="0.2">
      <c r="B49" s="158" t="s">
        <v>96</v>
      </c>
      <c r="C49" s="159">
        <f t="shared" ref="C49:O49" si="8">C25-C48</f>
        <v>0</v>
      </c>
      <c r="D49" s="159">
        <f t="shared" si="8"/>
        <v>0</v>
      </c>
      <c r="E49" s="159">
        <f t="shared" si="8"/>
        <v>0</v>
      </c>
      <c r="F49" s="159">
        <f t="shared" si="8"/>
        <v>0</v>
      </c>
      <c r="G49" s="159">
        <f t="shared" si="8"/>
        <v>0</v>
      </c>
      <c r="H49" s="159">
        <f t="shared" si="8"/>
        <v>0</v>
      </c>
      <c r="I49" s="159">
        <f t="shared" si="8"/>
        <v>0</v>
      </c>
      <c r="J49" s="159">
        <f t="shared" si="8"/>
        <v>0</v>
      </c>
      <c r="K49" s="159">
        <f t="shared" si="8"/>
        <v>0</v>
      </c>
      <c r="L49" s="159">
        <f t="shared" si="8"/>
        <v>0</v>
      </c>
      <c r="M49" s="159">
        <f t="shared" si="8"/>
        <v>0</v>
      </c>
      <c r="N49" s="159">
        <f t="shared" si="8"/>
        <v>0</v>
      </c>
      <c r="O49" s="159">
        <f t="shared" si="8"/>
        <v>0</v>
      </c>
      <c r="P49" s="160"/>
    </row>
    <row r="50" spans="1:41" ht="20" customHeight="1" thickBot="1" x14ac:dyDescent="0.25">
      <c r="B50" s="166" t="s">
        <v>7</v>
      </c>
      <c r="C50" s="167">
        <f t="shared" ref="C50:O50" si="9">C19+C49</f>
        <v>0</v>
      </c>
      <c r="D50" s="167">
        <f t="shared" si="9"/>
        <v>0</v>
      </c>
      <c r="E50" s="167">
        <f t="shared" si="9"/>
        <v>0</v>
      </c>
      <c r="F50" s="167">
        <f t="shared" si="9"/>
        <v>0</v>
      </c>
      <c r="G50" s="167">
        <f t="shared" si="9"/>
        <v>0</v>
      </c>
      <c r="H50" s="167">
        <f t="shared" si="9"/>
        <v>0</v>
      </c>
      <c r="I50" s="167">
        <f t="shared" si="9"/>
        <v>0</v>
      </c>
      <c r="J50" s="167">
        <f t="shared" si="9"/>
        <v>0</v>
      </c>
      <c r="K50" s="167">
        <f t="shared" si="9"/>
        <v>0</v>
      </c>
      <c r="L50" s="167">
        <f t="shared" si="9"/>
        <v>0</v>
      </c>
      <c r="M50" s="167">
        <f t="shared" si="9"/>
        <v>0</v>
      </c>
      <c r="N50" s="167">
        <f t="shared" si="9"/>
        <v>0</v>
      </c>
      <c r="O50" s="167">
        <f t="shared" si="9"/>
        <v>0</v>
      </c>
      <c r="P50" s="168"/>
      <c r="Q50" s="171"/>
      <c r="R50" s="171"/>
    </row>
    <row r="51" spans="1:41" ht="20" customHeight="1" x14ac:dyDescent="0.2">
      <c r="B51" s="210"/>
      <c r="C51" s="210"/>
      <c r="D51" s="210"/>
      <c r="E51" s="210"/>
      <c r="F51" s="210"/>
      <c r="G51" s="210"/>
      <c r="H51" s="210"/>
      <c r="I51" s="210"/>
      <c r="J51" s="210"/>
      <c r="K51" s="210"/>
      <c r="L51" s="210"/>
      <c r="M51" s="210"/>
      <c r="N51" s="210"/>
      <c r="O51" s="210"/>
      <c r="P51" s="211"/>
    </row>
    <row r="52" spans="1:41" ht="20" customHeight="1" x14ac:dyDescent="0.2">
      <c r="B52" s="212" t="s">
        <v>8</v>
      </c>
      <c r="C52" s="212"/>
      <c r="D52" s="212"/>
      <c r="E52" s="212"/>
      <c r="F52" s="212"/>
      <c r="G52" s="212"/>
      <c r="H52" s="212"/>
      <c r="I52" s="212"/>
      <c r="J52" s="212"/>
      <c r="K52" s="212"/>
      <c r="L52" s="170"/>
      <c r="M52" s="170"/>
      <c r="N52" s="170"/>
      <c r="O52" s="170"/>
      <c r="P52" s="170"/>
    </row>
    <row r="53" spans="1:41" s="169" customFormat="1" ht="32.25" customHeight="1" thickBot="1" x14ac:dyDescent="0.25">
      <c r="A53" s="42"/>
      <c r="B53" s="310" t="s">
        <v>60</v>
      </c>
      <c r="C53" s="311"/>
      <c r="D53" s="311"/>
      <c r="E53" s="311"/>
      <c r="F53" s="311"/>
      <c r="G53" s="311"/>
      <c r="H53" s="311"/>
      <c r="I53" s="311"/>
      <c r="J53" s="311"/>
      <c r="K53" s="312"/>
      <c r="L53" s="170"/>
      <c r="M53" s="170"/>
      <c r="N53" s="170"/>
      <c r="O53" s="170"/>
      <c r="P53" s="213"/>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row>
    <row r="54" spans="1:41" s="170" customFormat="1" x14ac:dyDescent="0.2">
      <c r="P54" s="172"/>
    </row>
    <row r="55" spans="1:41" s="170" customFormat="1" x14ac:dyDescent="0.2">
      <c r="P55" s="172"/>
    </row>
    <row r="56" spans="1:41" s="170" customFormat="1" x14ac:dyDescent="0.2">
      <c r="P56" s="172"/>
    </row>
    <row r="57" spans="1:41" s="170" customFormat="1" x14ac:dyDescent="0.2">
      <c r="P57" s="172"/>
    </row>
    <row r="58" spans="1:41" s="170" customFormat="1" x14ac:dyDescent="0.2">
      <c r="P58" s="172"/>
    </row>
    <row r="59" spans="1:41" s="170" customFormat="1" x14ac:dyDescent="0.2">
      <c r="G59" s="184"/>
      <c r="P59" s="172"/>
    </row>
    <row r="60" spans="1:41" s="170" customFormat="1" x14ac:dyDescent="0.2">
      <c r="P60" s="172"/>
    </row>
    <row r="61" spans="1:41" s="170" customFormat="1" x14ac:dyDescent="0.2">
      <c r="P61" s="172"/>
    </row>
    <row r="62" spans="1:41" s="170" customFormat="1" x14ac:dyDescent="0.2">
      <c r="P62" s="172"/>
    </row>
    <row r="63" spans="1:41" s="170" customFormat="1" x14ac:dyDescent="0.2">
      <c r="P63" s="172"/>
    </row>
    <row r="64" spans="1:41" s="170" customFormat="1" x14ac:dyDescent="0.2">
      <c r="P64" s="172"/>
    </row>
    <row r="65" spans="16:16" s="170" customFormat="1" x14ac:dyDescent="0.2">
      <c r="P65" s="172"/>
    </row>
    <row r="66" spans="16:16" s="170" customFormat="1" x14ac:dyDescent="0.2">
      <c r="P66" s="172"/>
    </row>
    <row r="67" spans="16:16" s="170" customFormat="1" x14ac:dyDescent="0.2">
      <c r="P67" s="172"/>
    </row>
    <row r="68" spans="16:16" s="170" customFormat="1" x14ac:dyDescent="0.2">
      <c r="P68" s="172"/>
    </row>
    <row r="69" spans="16:16" s="170" customFormat="1" x14ac:dyDescent="0.2">
      <c r="P69" s="172"/>
    </row>
    <row r="70" spans="16:16" s="170" customFormat="1" x14ac:dyDescent="0.2">
      <c r="P70" s="172"/>
    </row>
    <row r="71" spans="16:16" s="170" customFormat="1" x14ac:dyDescent="0.2">
      <c r="P71" s="172"/>
    </row>
    <row r="72" spans="16:16" s="170" customFormat="1" x14ac:dyDescent="0.2">
      <c r="P72" s="172"/>
    </row>
    <row r="73" spans="16:16" s="170" customFormat="1" x14ac:dyDescent="0.2">
      <c r="P73" s="172"/>
    </row>
    <row r="74" spans="16:16" s="170" customFormat="1" x14ac:dyDescent="0.2">
      <c r="P74" s="172"/>
    </row>
    <row r="75" spans="16:16" s="170" customFormat="1" x14ac:dyDescent="0.2">
      <c r="P75" s="172"/>
    </row>
    <row r="76" spans="16:16" s="170" customFormat="1" x14ac:dyDescent="0.2">
      <c r="P76" s="172"/>
    </row>
    <row r="77" spans="16:16" s="170" customFormat="1" x14ac:dyDescent="0.2">
      <c r="P77" s="172"/>
    </row>
    <row r="78" spans="16:16" s="170" customFormat="1" x14ac:dyDescent="0.2">
      <c r="P78" s="172"/>
    </row>
    <row r="79" spans="16:16" s="170" customFormat="1" x14ac:dyDescent="0.2">
      <c r="P79" s="172"/>
    </row>
    <row r="80" spans="16:16" s="170" customFormat="1" x14ac:dyDescent="0.2">
      <c r="P80" s="172"/>
    </row>
    <row r="81" spans="16:16" s="170" customFormat="1" x14ac:dyDescent="0.2">
      <c r="P81" s="172"/>
    </row>
    <row r="82" spans="16:16" s="170" customFormat="1" x14ac:dyDescent="0.2">
      <c r="P82" s="172"/>
    </row>
    <row r="83" spans="16:16" s="170" customFormat="1" x14ac:dyDescent="0.2">
      <c r="P83" s="172"/>
    </row>
    <row r="84" spans="16:16" s="170" customFormat="1" x14ac:dyDescent="0.2">
      <c r="P84" s="172"/>
    </row>
    <row r="85" spans="16:16" s="170" customFormat="1" x14ac:dyDescent="0.2">
      <c r="P85" s="172"/>
    </row>
  </sheetData>
  <sheetProtection selectLockedCells="1"/>
  <mergeCells count="15">
    <mergeCell ref="B3:P3"/>
    <mergeCell ref="B1:P1"/>
    <mergeCell ref="L6:M7"/>
    <mergeCell ref="L8:M8"/>
    <mergeCell ref="B53:K53"/>
    <mergeCell ref="C8:D8"/>
    <mergeCell ref="C7:D7"/>
    <mergeCell ref="C6:D6"/>
    <mergeCell ref="F7:G7"/>
    <mergeCell ref="F8:G8"/>
    <mergeCell ref="E9:F9"/>
    <mergeCell ref="I8:J8"/>
    <mergeCell ref="E7:E8"/>
    <mergeCell ref="I6:J7"/>
    <mergeCell ref="B14:P15"/>
  </mergeCells>
  <phoneticPr fontId="0" type="noConversion"/>
  <dataValidations disablePrompts="1" count="2">
    <dataValidation type="list" allowBlank="1" showInputMessage="1" showErrorMessage="1" sqref="C7" xr:uid="{00000000-0002-0000-0100-000000000000}">
      <formula1>Loan_Term</formula1>
    </dataValidation>
    <dataValidation type="list" allowBlank="1" showInputMessage="1" showErrorMessage="1" sqref="C8" xr:uid="{00000000-0002-0000-0100-000001000000}">
      <formula1>Type_of_Loan</formula1>
    </dataValidation>
  </dataValidations>
  <printOptions horizontalCentered="1"/>
  <pageMargins left="0.25" right="0.25" top="0.75" bottom="0.75" header="0.3" footer="0.3"/>
  <pageSetup scale="6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P37"/>
  <sheetViews>
    <sheetView workbookViewId="0">
      <selection activeCell="E1" sqref="E1:E7"/>
    </sheetView>
  </sheetViews>
  <sheetFormatPr baseColWidth="10" defaultColWidth="8.83203125" defaultRowHeight="13" x14ac:dyDescent="0.15"/>
  <cols>
    <col min="3" max="3" width="13.83203125" bestFit="1" customWidth="1"/>
    <col min="4" max="4" width="28.5" bestFit="1" customWidth="1"/>
    <col min="6" max="6" width="80.5" bestFit="1" customWidth="1"/>
    <col min="7" max="7" width="81.1640625" bestFit="1" customWidth="1"/>
    <col min="8" max="8" width="21.83203125" bestFit="1" customWidth="1"/>
    <col min="9" max="10" width="9.5" customWidth="1"/>
    <col min="11" max="11" width="81.1640625" customWidth="1"/>
  </cols>
  <sheetData>
    <row r="1" spans="1:14" x14ac:dyDescent="0.15">
      <c r="B1" s="1" t="s">
        <v>14</v>
      </c>
      <c r="C1" s="1"/>
      <c r="D1" s="1" t="s">
        <v>21</v>
      </c>
      <c r="E1" s="1"/>
      <c r="F1" s="1"/>
      <c r="G1" s="1"/>
      <c r="H1" s="1"/>
    </row>
    <row r="2" spans="1:14" x14ac:dyDescent="0.15">
      <c r="B2" s="1" t="s">
        <v>15</v>
      </c>
      <c r="C2" s="1"/>
      <c r="D2" s="1" t="s">
        <v>15</v>
      </c>
      <c r="E2" s="1"/>
      <c r="F2" s="1"/>
      <c r="G2" s="1"/>
      <c r="H2" s="1"/>
      <c r="I2" s="1"/>
      <c r="J2" s="1"/>
      <c r="K2" s="1"/>
    </row>
    <row r="3" spans="1:14" x14ac:dyDescent="0.15">
      <c r="B3" s="1">
        <v>60</v>
      </c>
      <c r="D3" s="1" t="s">
        <v>18</v>
      </c>
    </row>
    <row r="4" spans="1:14" x14ac:dyDescent="0.15">
      <c r="B4" s="1">
        <v>72</v>
      </c>
      <c r="D4" s="1" t="s">
        <v>22</v>
      </c>
      <c r="I4" s="1"/>
      <c r="J4" s="1"/>
      <c r="K4" s="1"/>
    </row>
    <row r="5" spans="1:14" x14ac:dyDescent="0.15">
      <c r="B5" s="1" t="s">
        <v>13</v>
      </c>
      <c r="D5" s="1" t="s">
        <v>19</v>
      </c>
    </row>
    <row r="6" spans="1:14" x14ac:dyDescent="0.15">
      <c r="D6" s="1" t="s">
        <v>20</v>
      </c>
    </row>
    <row r="7" spans="1:14" x14ac:dyDescent="0.15">
      <c r="N7" s="2"/>
    </row>
    <row r="8" spans="1:14" x14ac:dyDescent="0.15">
      <c r="A8" s="1"/>
      <c r="N8" s="2"/>
    </row>
    <row r="9" spans="1:14" x14ac:dyDescent="0.15">
      <c r="A9" s="1"/>
    </row>
    <row r="10" spans="1:14" x14ac:dyDescent="0.15">
      <c r="A10" s="1"/>
    </row>
    <row r="11" spans="1:14" x14ac:dyDescent="0.15">
      <c r="A11" s="1"/>
    </row>
    <row r="14" spans="1:14" x14ac:dyDescent="0.15">
      <c r="L14" s="3"/>
    </row>
    <row r="37" spans="16:16" x14ac:dyDescent="0.15">
      <c r="P37" s="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K13"/>
  <sheetViews>
    <sheetView workbookViewId="0">
      <selection activeCell="K13" sqref="K13"/>
    </sheetView>
  </sheetViews>
  <sheetFormatPr baseColWidth="10" defaultColWidth="8.83203125" defaultRowHeight="13" x14ac:dyDescent="0.15"/>
  <cols>
    <col min="1" max="1" width="40.5" bestFit="1" customWidth="1"/>
    <col min="2" max="4" width="11.5" bestFit="1" customWidth="1"/>
  </cols>
  <sheetData>
    <row r="1" spans="1:11" x14ac:dyDescent="0.15">
      <c r="A1" s="4" t="s">
        <v>24</v>
      </c>
      <c r="B1" s="4" t="s">
        <v>25</v>
      </c>
      <c r="C1" s="4" t="s">
        <v>26</v>
      </c>
      <c r="D1" s="4" t="s">
        <v>27</v>
      </c>
    </row>
    <row r="2" spans="1:11" x14ac:dyDescent="0.15">
      <c r="A2" s="4" t="s">
        <v>35</v>
      </c>
      <c r="B2" s="4" t="s">
        <v>28</v>
      </c>
      <c r="C2" s="4" t="s">
        <v>29</v>
      </c>
      <c r="D2" s="4" t="s">
        <v>30</v>
      </c>
    </row>
    <row r="3" spans="1:11" x14ac:dyDescent="0.15">
      <c r="A3" s="4" t="s">
        <v>31</v>
      </c>
      <c r="B3" s="4" t="s">
        <v>43</v>
      </c>
      <c r="C3" s="4" t="s">
        <v>43</v>
      </c>
      <c r="D3" s="4" t="s">
        <v>44</v>
      </c>
    </row>
    <row r="4" spans="1:11" x14ac:dyDescent="0.15">
      <c r="A4" s="4" t="s">
        <v>32</v>
      </c>
      <c r="B4" s="4" t="s">
        <v>45</v>
      </c>
      <c r="C4" s="4" t="s">
        <v>45</v>
      </c>
      <c r="D4" s="4" t="s">
        <v>33</v>
      </c>
    </row>
    <row r="5" spans="1:11" x14ac:dyDescent="0.15">
      <c r="A5" s="4" t="s">
        <v>46</v>
      </c>
      <c r="B5" s="4" t="s">
        <v>47</v>
      </c>
      <c r="C5" s="4" t="s">
        <v>47</v>
      </c>
      <c r="D5" s="4" t="s">
        <v>48</v>
      </c>
    </row>
    <row r="6" spans="1:11" x14ac:dyDescent="0.15">
      <c r="A6" s="4" t="s">
        <v>34</v>
      </c>
      <c r="B6" s="4" t="s">
        <v>49</v>
      </c>
      <c r="C6" s="4" t="s">
        <v>50</v>
      </c>
      <c r="D6" s="4" t="s">
        <v>51</v>
      </c>
    </row>
    <row r="12" spans="1:11" x14ac:dyDescent="0.15">
      <c r="K12" s="6" t="s">
        <v>41</v>
      </c>
    </row>
    <row r="13" spans="1:11" x14ac:dyDescent="0.15">
      <c r="K13" s="6">
        <f>50000*0.03</f>
        <v>1500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D11"/>
  <sheetViews>
    <sheetView workbookViewId="0">
      <selection activeCell="C2" sqref="B2:C2"/>
    </sheetView>
  </sheetViews>
  <sheetFormatPr baseColWidth="10" defaultColWidth="8.83203125" defaultRowHeight="13" x14ac:dyDescent="0.15"/>
  <sheetData>
    <row r="1" spans="1:4" x14ac:dyDescent="0.15">
      <c r="A1" s="1" t="s">
        <v>37</v>
      </c>
      <c r="B1" s="1" t="s">
        <v>17</v>
      </c>
      <c r="C1" s="1" t="s">
        <v>37</v>
      </c>
    </row>
    <row r="2" spans="1:4" x14ac:dyDescent="0.15">
      <c r="A2" s="1" t="s">
        <v>20</v>
      </c>
      <c r="B2" s="5">
        <v>-0.25</v>
      </c>
      <c r="C2" s="1" t="s">
        <v>20</v>
      </c>
    </row>
    <row r="3" spans="1:4" x14ac:dyDescent="0.15">
      <c r="A3" s="1" t="s">
        <v>19</v>
      </c>
      <c r="B3" s="5">
        <v>3</v>
      </c>
      <c r="C3" s="1" t="s">
        <v>19</v>
      </c>
    </row>
    <row r="4" spans="1:4" x14ac:dyDescent="0.15">
      <c r="A4" s="1" t="s">
        <v>18</v>
      </c>
      <c r="B4" s="5">
        <v>5</v>
      </c>
      <c r="C4" s="1" t="s">
        <v>18</v>
      </c>
    </row>
    <row r="5" spans="1:4" x14ac:dyDescent="0.15">
      <c r="A5" s="1" t="s">
        <v>22</v>
      </c>
      <c r="B5" s="5">
        <v>7</v>
      </c>
      <c r="C5" s="1" t="s">
        <v>22</v>
      </c>
    </row>
    <row r="6" spans="1:4" x14ac:dyDescent="0.15">
      <c r="B6" s="1"/>
    </row>
    <row r="7" spans="1:4" x14ac:dyDescent="0.15">
      <c r="B7" s="1"/>
    </row>
    <row r="8" spans="1:4" x14ac:dyDescent="0.15">
      <c r="B8" s="1"/>
      <c r="C8" s="1"/>
      <c r="D8" s="1" t="s">
        <v>20</v>
      </c>
    </row>
    <row r="9" spans="1:4" x14ac:dyDescent="0.15">
      <c r="B9" s="1"/>
    </row>
    <row r="11" spans="1:4" x14ac:dyDescent="0.15">
      <c r="B11" s="1" t="s">
        <v>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7 5 9 5 a 8 f - 6 c 4 5 - 4 8 1 7 - 9 e c 2 - 4 3 2 c b e c e 5 8 2 c "   x m l n s = " h t t p : / / s c h e m a s . m i c r o s o f t . c o m / D a t a M a s h u p " > A A A A A O A D A A B Q S w M E F A A C A A g A A n E z T G 7 h M 7 + n A A A A + A A A A B I A H A B D b 2 5 m a W c v U G F j a 2 F n Z S 5 4 b W w g o h g A K K A U A A A A A A A A A A A A A A A A A A A A A A A A A A A A h Y 9 B D o I w F E S v Q r q n L Y W I I Z + y c C u J C d G 4 J a V C I x R D i + V u L j y S V 5 B E U X c u Z / I m e f O 4 3 S G b u t a 7 y s G o X q c o w B R 5 U o u + U r p O 0 W h P / h p l H H a l O J e 1 9 G Z Y m 2 Q y K k W N t Z e E E O c c d i H u h 5 o w S g N y z L e F a G R X + k o b W 2 o h 0 W d V / V 8 h D o e X D G c 4 W u E o D h m O W Q B k q S F X + o u w 2 R h T I D 8 l b M b W j o P k U v v 7 A s g S g b x f 8 C d Q S w M E F A A C A A g A A n E z 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J x M 0 w 5 U S S w 1 w A A A G Q B A A A T A B w A R m 9 y b X V s Y X M v U 2 V j d G l v b j E u b S C i G A A o o B Q A A A A A A A A A A A A A A A A A A A A A A A A A A A B 1 j s F u g z A Q R O 9 I / M P K u Y B E D W l 7 S t Q T / Y B K Q c q h 6 m G h 2 4 A C N r I 3 I h H i 3 2 v j 9 l C p 2 Y v H b 1 Y 7 Y 6 n h T i s 4 h H e 7 j 6 M 4 s i 0 a + o S N q L D u C Q o B L 9 A T x x G 4 O e i L a c i R I 9 X y D U + U e F F q x a T Y J q J l H n d 5 P k 2 T r F G d D T L J R g + 5 F z b v 3 J o h y w / h O 5 p u o F V L t O N V p G k W U l 6 R s X A h I W 0 u l n d P P n 7 c j S h b V C f X s b q N 5 O u t T W V l U N k v b Y Z S 9 5 d B e d M m 6 6 l s n k W A W 5 E B O w O Y r r x k 8 M s f 7 / C n O / z 5 D 1 / S O O r U v + 3 2 3 1 B L A Q I t A B Q A A g A I A A J x M 0 x u 4 T O / p w A A A P g A A A A S A A A A A A A A A A A A A A A A A A A A A A B D b 2 5 m a W c v U G F j a 2 F n Z S 5 4 b W x Q S w E C L Q A U A A I A C A A C c T N M D 8 r p q 6 Q A A A D p A A A A E w A A A A A A A A A A A A A A A A D z A A A A W 0 N v b n R l b n R f V H l w Z X N d L n h t b F B L A Q I t A B Q A A g A I A A J x M 0 w 5 U S S w 1 w A A A G Q B A A A T A A A A A A A A A A A A A A A A A O Q B A A B G b 3 J t d W x h c y 9 T Z W N 0 a W 9 u M S 5 t U E s F B g A A A A A D A A M A w g A A A A g 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k K A A A A A A A A p w o 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J T I w M D w v S X R l b V B h d G g + P C 9 J d G V t T G 9 j Y X R p b 2 4 + P F N 0 Y W J s Z U V u d H J p Z X M + P E V u d H J 5 I F R 5 c G U 9 I k l z U H J p d m F 0 Z S I g V m F s d W U 9 I m w w I i A v P j x F b n R y e S B U e X B l P S J O Y W 1 l V X B k Y X R l Z E F m d G V y R m l s b C 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T G F z d F V w Z G F 0 Z W Q i I F Z h b H V l P S J k M j A x O C 0 w M S 0 x O V Q y M T o w N z o 0 N S 4 x M j g 1 N T k 5 W i I g L z 4 8 R W 5 0 c n k g V H l w Z T 0 i R m l s b F R h c m d l d C I g V m F s d W U 9 I n N U Y W J s Z V 8 w I i A v P j x F b n R y e S B U e X B l P S J G a W x s U 3 R h d H V z I i B W Y W x 1 Z T 0 i c 0 N v b X B s Z X R l I i A v P j x F b n R y e S B U e X B l P S J G a W x s Q 2 9 1 b n Q i I F Z h b H V l P S J s N S I g L z 4 8 R W 5 0 c n k g V H l w Z T 0 i R m l s b E V y c m 9 y Q 2 9 1 b n Q i I F Z h b H V l P S J s M C I g L z 4 8 R W 5 0 c n k g V H l w Z T 0 i R m l s b E N v b H V t b l R 5 c G V z I i B W Y W x 1 Z T 0 i c 0 J n W U d C Z z 0 9 I i A v P j x F b n R y e S B U e X B l P S J G a W x s Q 2 9 s d W 1 u T m F t Z X M i I F Z h b H V l P S J z W y Z x d W 9 0 O 0 N v b H V t b j E m c X V v d D s s J n F 1 b 3 Q 7 Q 2 9 s d W 1 u M i Z x d W 9 0 O y w m c X V v d D t D b 2 x 1 b W 4 z J n F 1 b 3 Q 7 L C Z x d W 9 0 O 0 N v b H V t b j Q m c X V v d D t d I i A v P j x F b n R y e S B U e X B l P S J G a W x s R X J y b 3 J D b 2 R l I i B W Y W x 1 Z T 0 i c 1 V u a 2 5 v d 2 4 i I C 8 + P E V u d H J 5 I F R 5 c G U 9 I k Z p b G x l Z E N v b X B s Z X R l U m V z d W x 0 V G 9 X b 3 J r c 2 h l Z X Q i I F Z h b H V l P S J s M S I g L z 4 8 R W 5 0 c n k g V H l w Z T 0 i Q W R k Z W R U b 0 R h d G F N b 2 R l b C I g V m F s d W U 9 I m w w I i A v P j x F b n R y e S B U e X B l P S J S Z W N v d m V y e V R h c m d l d F N o Z W V 0 I i B W Y W x 1 Z T 0 i c 1 N o Z W V 0 M y I g L z 4 8 R W 5 0 c n k g V H l w Z T 0 i U m V j b 3 Z l c n l U Y X J n Z X R D b 2 x 1 b W 4 i I F Z h b H V l P S J s M S I g L z 4 8 R W 5 0 c n k g V H l w Z T 0 i U m V j b 3 Z l c n l U Y X J n Z X R S b 3 c i I F Z h b H V l P S J s M S I g L z 4 8 R W 5 0 c n k g V H l w Z T 0 i U X V l c n l J R C I g V m F s d W U 9 I n M 4 O T R l M D V j M y 0 y M D I z L T Q 1 Z T c t Y j E 2 N i 0 5 O W N h Z j c x M 2 U z Y T Y i I C 8 + P E V u d H J 5 I F R 5 c G U 9 I l J l b G F 0 a W 9 u c 2 h p c E l u Z m 9 D b 2 5 0 Y W l u Z X I i I F Z h b H V l P S J z e y Z x d W 9 0 O 2 N v b H V t b k N v d W 5 0 J n F 1 b 3 Q 7 O j Q s J n F 1 b 3 Q 7 a 2 V 5 Q 2 9 s d W 1 u T m F t Z X M m c X V v d D s 6 W 1 0 s J n F 1 b 3 Q 7 c X V l c n l S Z W x h d G l v b n N o a X B z J n F 1 b 3 Q 7 O l t d L C Z x d W 9 0 O 2 N v b H V t b k l k Z W 5 0 a X R p Z X M m c X V v d D s 6 W y Z x d W 9 0 O 1 N l Y 3 R p b 2 4 x L 1 R h Y m x l I D A v Q 2 h h b m d l Z C B U e X B l L n t D b 2 x 1 b W 4 x L D B 9 J n F 1 b 3 Q 7 L C Z x d W 9 0 O 1 N l Y 3 R p b 2 4 x L 1 R h Y m x l I D A v Q 2 h h b m d l Z C B U e X B l L n t D b 2 x 1 b W 4 y L D F 9 J n F 1 b 3 Q 7 L C Z x d W 9 0 O 1 N l Y 3 R p b 2 4 x L 1 R h Y m x l I D A v Q 2 h h b m d l Z C B U e X B l L n t D b 2 x 1 b W 4 z L D J 9 J n F 1 b 3 Q 7 L C Z x d W 9 0 O 1 N l Y 3 R p b 2 4 x L 1 R h Y m x l I D A v Q 2 h h b m d l Z C B U e X B l L n t D b 2 x 1 b W 4 0 L D N 9 J n F 1 b 3 Q 7 X S w m c X V v d D t D b 2 x 1 b W 5 D b 3 V u d C Z x d W 9 0 O z o 0 L C Z x d W 9 0 O 0 t l e U N v b H V t b k 5 h b W V z J n F 1 b 3 Q 7 O l t d L C Z x d W 9 0 O 0 N v b H V t b k l k Z W 5 0 a X R p Z X M m c X V v d D s 6 W y Z x d W 9 0 O 1 N l Y 3 R p b 2 4 x L 1 R h Y m x l I D A v Q 2 h h b m d l Z C B U e X B l L n t D b 2 x 1 b W 4 x L D B 9 J n F 1 b 3 Q 7 L C Z x d W 9 0 O 1 N l Y 3 R p b 2 4 x L 1 R h Y m x l I D A v Q 2 h h b m d l Z C B U e X B l L n t D b 2 x 1 b W 4 y L D F 9 J n F 1 b 3 Q 7 L C Z x d W 9 0 O 1 N l Y 3 R p b 2 4 x L 1 R h Y m x l I D A v Q 2 h h b m d l Z C B U e X B l L n t D b 2 x 1 b W 4 z L D J 9 J n F 1 b 3 Q 7 L C Z x d W 9 0 O 1 N l Y 3 R p b 2 4 x L 1 R h Y m x l I D A v Q 2 h h b m d l Z C B U e X B l L n t D b 2 x 1 b W 4 0 L D N 9 J n F 1 b 3 Q 7 X S w m c X V v d D t S Z W x h d G l v b n N o a X B J b m Z v J n F 1 b 3 Q 7 O l t d f S I g L z 4 8 L 1 N 0 Y W J s Z U V u d H J p Z X M + P C 9 J d G V t P j x J d G V t P j x J d G V t T G 9 j Y X R p b 2 4 + P E l 0 Z W 1 U e X B l P k Z v c m 1 1 b G E 8 L 0 l 0 Z W 1 U e X B l P j x J d G V t U G F 0 a D 5 T Z W N 0 a W 9 u M S 9 U Y W J s Z S U y M D A v U 2 9 1 c m N l P C 9 J d G V t U G F 0 a D 4 8 L 0 l 0 Z W 1 M b 2 N h d G l v b j 4 8 U 3 R h Y m x l R W 5 0 c m l l c y A v P j w v S X R l b T 4 8 S X R l b T 4 8 S X R l b U x v Y 2 F 0 a W 9 u P j x J d G V t V H l w Z T 5 G b 3 J t d W x h P C 9 J d G V t V H l w Z T 4 8 S X R l b V B h d G g + U 2 V j d G l v b j E v V G F i b G U l M j A w L 0 R h d G E w P C 9 J d G V t U G F 0 a D 4 8 L 0 l 0 Z W 1 M b 2 N h d G l v b j 4 8 U 3 R h Y m x l R W 5 0 c m l l c y A v P j w v S X R l b T 4 8 S X R l b T 4 8 S X R l b U x v Y 2 F 0 a W 9 u P j x J d G V t V H l w Z T 5 G b 3 J t d W x h P C 9 J d G V t V H l w Z T 4 8 S X R l b V B h d G g + U 2 V j d G l v b j E v V G F i b G U l M j A w L 0 N o Y W 5 n Z W Q l M j B U e X B l P C 9 J d G V t U G F 0 a D 4 8 L 0 l 0 Z W 1 M b 2 N h d G l v b j 4 8 U 3 R h Y m x l R W 5 0 c m l l c y A v P j w v S X R l b T 4 8 L 0 l 0 Z W 1 z P j w v T G 9 j Y W x Q Y W N r Y W d l T W V 0 Y W R h d G F G a W x l P h Y A A A B Q S w U G A A A A A A A A A A A A A A A A A A A A A A A A 2 g A A A A E A A A D Q j J 3 f A R X R E Y x 6 A M B P w p f r A Q A A A O z 9 X 3 u X t K 5 F o / W 0 t Q E b m 6 A A A A A A A g A A A A A A A 2 Y A A M A A A A A Q A A A A 0 g h 6 R I d 3 L y d 7 B X + 4 b B k A x w A A A A A E g A A A o A A A A B A A A A D z 5 m u M l C V c 2 t L e v T A O a W 8 O U A A A A O u h l k 8 7 3 G s + y U C S U k B 3 C 1 m e 9 N F I o 7 5 2 S / H P 6 C X G + J V q / q j s 5 / k 6 G V 5 B t d / x Q T V B I Z 5 X s 9 G K + C t O 2 p O v j O b s W I N k k r i Y 3 E I q e F S B X g b 1 J S + E F A A A A M m f r N m S x / h a g o m k l c n F L 2 q 5 T a 3 D < / D a t a M a s h u p > 
</file>

<file path=customXml/itemProps1.xml><?xml version="1.0" encoding="utf-8"?>
<ds:datastoreItem xmlns:ds="http://schemas.openxmlformats.org/officeDocument/2006/customXml" ds:itemID="{2D88B19F-11BB-47B2-A32E-4C71BFEA797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Assumptions</vt:lpstr>
      <vt:lpstr>Cash Flow Projection</vt:lpstr>
      <vt:lpstr>DropDown</vt:lpstr>
      <vt:lpstr>WSJ Query</vt:lpstr>
      <vt:lpstr>Vlookup</vt:lpstr>
      <vt:lpstr>Loan_Term</vt:lpstr>
      <vt:lpstr>Type_of_Loan</vt:lpstr>
    </vt:vector>
  </TitlesOfParts>
  <Company>Utah Microenterprise Loan Fun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Murdock</dc:creator>
  <cp:lastModifiedBy>Microsoft Office User</cp:lastModifiedBy>
  <cp:lastPrinted>2022-05-05T17:45:16Z</cp:lastPrinted>
  <dcterms:created xsi:type="dcterms:W3CDTF">1997-02-25T23:00:02Z</dcterms:created>
  <dcterms:modified xsi:type="dcterms:W3CDTF">2022-06-30T19:24:15Z</dcterms:modified>
</cp:coreProperties>
</file>